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comments8.xml" ContentType="application/vnd.openxmlformats-officedocument.spreadsheetml.comments+xml"/>
  <Override PartName="/xl/drawings/drawing18.xml" ContentType="application/vnd.openxmlformats-officedocument.drawing+xml"/>
  <Override PartName="/xl/comments9.xml" ContentType="application/vnd.openxmlformats-officedocument.spreadsheetml.comments+xml"/>
  <Override PartName="/xl/drawings/drawing19.xml" ContentType="application/vnd.openxmlformats-officedocument.drawing+xml"/>
  <Override PartName="/xl/comments10.xml" ContentType="application/vnd.openxmlformats-officedocument.spreadsheetml.comments+xml"/>
  <Override PartName="/xl/drawings/drawing20.xml" ContentType="application/vnd.openxmlformats-officedocument.drawing+xml"/>
  <Override PartName="/xl/comments11.xml" ContentType="application/vnd.openxmlformats-officedocument.spreadsheetml.comments+xml"/>
  <Override PartName="/xl/drawings/drawing21.xml" ContentType="application/vnd.openxmlformats-officedocument.drawing+xml"/>
  <Override PartName="/xl/comments12.xml" ContentType="application/vnd.openxmlformats-officedocument.spreadsheetml.comments+xml"/>
  <Override PartName="/xl/drawings/drawing22.xml" ContentType="application/vnd.openxmlformats-officedocument.drawing+xml"/>
  <Override PartName="/xl/comments13.xml" ContentType="application/vnd.openxmlformats-officedocument.spreadsheetml.comments+xml"/>
  <Override PartName="/xl/drawings/drawing23.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192.168.0.2\業務管理\026_支払請求書\●2025.10.21～支払請求書\"/>
    </mc:Choice>
  </mc:AlternateContent>
  <xr:revisionPtr revIDLastSave="0" documentId="13_ncr:1_{D250573F-90C1-4B10-AC96-AD2EA90BB3A8}" xr6:coauthVersionLast="47" xr6:coauthVersionMax="47" xr10:uidLastSave="{00000000-0000-0000-0000-000000000000}"/>
  <bookViews>
    <workbookView showSheetTabs="0" xWindow="28680" yWindow="-570" windowWidth="29040" windowHeight="15720" tabRatio="785" xr2:uid="{95EFC650-D078-4C1B-A88D-633B9F53EA8D}"/>
  </bookViews>
  <sheets>
    <sheet name="基本情報(必須)" sheetId="1" r:id="rId1"/>
    <sheet name="請求書総括表" sheetId="14" r:id="rId2"/>
    <sheet name="請求書総括表 (手入力用)" sheetId="50" r:id="rId3"/>
    <sheet name="設定シート" sheetId="15" state="hidden" r:id="rId4"/>
    <sheet name="リスト" sheetId="35" state="hidden" r:id="rId5"/>
    <sheet name="説明シート※こちらに基本情報への説明分をお願い致します。" sheetId="33" state="hidden" r:id="rId6"/>
    <sheet name="①請求書（指定様式_請負）1" sheetId="2" r:id="rId7"/>
    <sheet name="①物品請求　内訳書1" sheetId="40" r:id="rId8"/>
    <sheet name="①請求書（指定様式_請負）2" sheetId="28" r:id="rId9"/>
    <sheet name="①物品請求　内訳書2" sheetId="46" r:id="rId10"/>
    <sheet name="①請求書（指定様式_請負）3" sheetId="29" r:id="rId11"/>
    <sheet name="①物品請求　内訳書3" sheetId="47" r:id="rId12"/>
    <sheet name="①請求書（指定様式_請負）4" sheetId="30" r:id="rId13"/>
    <sheet name="①物品請求　内訳書4" sheetId="45" r:id="rId14"/>
    <sheet name="①請求書（指定様式_請負）5" sheetId="31" r:id="rId15"/>
    <sheet name="①物品請求　内訳書5" sheetId="48" r:id="rId16"/>
    <sheet name="①請求書（指定様式_請負）6" sheetId="32" r:id="rId17"/>
    <sheet name="①物品請求　内訳書6" sheetId="49" r:id="rId18"/>
    <sheet name="①出面明細書（指定様式_労務）" sheetId="37" r:id="rId19"/>
    <sheet name="②請求書（指定様式_労務）" sheetId="4" r:id="rId20"/>
    <sheet name="②出面明細書（指定様式_労務）" sheetId="5" r:id="rId21"/>
    <sheet name="②請求書（指定様式_労務）会費対象外" sheetId="42" r:id="rId22"/>
    <sheet name="②出面明細書（指定様式_労務）会費対象外" sheetId="43" r:id="rId23"/>
    <sheet name="③請求書（指定様式_一般諸工事・その他）" sheetId="3" r:id="rId24"/>
    <sheet name="③出面明細書（指定様式_一般諸工事・その他）" sheetId="51" r:id="rId25"/>
    <sheet name="③請求書（指定様式_一般諸工事・その他）会費対象外" sheetId="41" r:id="rId26"/>
  </sheets>
  <externalReferences>
    <externalReference r:id="rId27"/>
  </externalReferences>
  <definedNames>
    <definedName name="_xlnm._FilterDatabase" localSheetId="4" hidden="1">リスト!$B$2:$I$31</definedName>
    <definedName name="_xlnm.Print_Area" localSheetId="18">'①出面明細書（指定様式_労務）'!$B$2:$AB$56</definedName>
    <definedName name="_xlnm.Print_Area" localSheetId="6">'①請求書（指定様式_請負）1'!$B$2:$Z$25</definedName>
    <definedName name="_xlnm.Print_Area" localSheetId="8">'①請求書（指定様式_請負）2'!$B$2:$Z$25</definedName>
    <definedName name="_xlnm.Print_Area" localSheetId="10">'①請求書（指定様式_請負）3'!$B$2:$Z$25</definedName>
    <definedName name="_xlnm.Print_Area" localSheetId="12">'①請求書（指定様式_請負）4'!$B$2:$Z$25</definedName>
    <definedName name="_xlnm.Print_Area" localSheetId="14">'①請求書（指定様式_請負）5'!$B$2:$Z$25</definedName>
    <definedName name="_xlnm.Print_Area" localSheetId="16">'①請求書（指定様式_請負）6'!$B$2:$Z$25</definedName>
    <definedName name="_xlnm.Print_Area" localSheetId="7">'①物品請求　内訳書1'!$B$2:$AJ$28</definedName>
    <definedName name="_xlnm.Print_Area" localSheetId="9">'①物品請求　内訳書2'!$B$2:$AJ$28</definedName>
    <definedName name="_xlnm.Print_Area" localSheetId="11">'①物品請求　内訳書3'!$B$2:$AJ$28</definedName>
    <definedName name="_xlnm.Print_Area" localSheetId="13">'①物品請求　内訳書4'!$B$2:$AJ$28</definedName>
    <definedName name="_xlnm.Print_Area" localSheetId="15">'①物品請求　内訳書5'!$B$2:$AJ$28</definedName>
    <definedName name="_xlnm.Print_Area" localSheetId="17">'①物品請求　内訳書6'!$B$2:$AJ$28</definedName>
    <definedName name="_xlnm.Print_Area" localSheetId="20">'②出面明細書（指定様式_労務）'!$B$1:$BL$54</definedName>
    <definedName name="_xlnm.Print_Area" localSheetId="22">'②出面明細書（指定様式_労務）会費対象外'!$B$1:$BL$54</definedName>
    <definedName name="_xlnm.Print_Area" localSheetId="19">'②請求書（指定様式_労務）'!$B$2:$X$37</definedName>
    <definedName name="_xlnm.Print_Area" localSheetId="21">'②請求書（指定様式_労務）会費対象外'!$B$2:$X$37</definedName>
    <definedName name="_xlnm.Print_Area" localSheetId="24">'③出面明細書（指定様式_一般諸工事・その他）'!$B$1:$AF$53</definedName>
    <definedName name="_xlnm.Print_Area" localSheetId="23">'③請求書（指定様式_一般諸工事・その他）'!$B$2:$AB$30</definedName>
    <definedName name="_xlnm.Print_Area" localSheetId="25">'③請求書（指定様式_一般諸工事・その他）会費対象外'!$B$2:$AB$30</definedName>
    <definedName name="_xlnm.Print_Area" localSheetId="1">請求書総括表!$B$2:$AH$43</definedName>
    <definedName name="_xlnm.Print_Area" localSheetId="2">'請求書総括表 (手入力用)'!$B$2:$AH$43</definedName>
    <definedName name="_xlnm.Print_Titles" localSheetId="18">'①出面明細書（指定様式_労務）'!$B:$D</definedName>
    <definedName name="_xlnm.Print_Titles" localSheetId="20">'②出面明細書（指定様式_労務）'!$B:$D</definedName>
    <definedName name="_xlnm.Print_Titles" localSheetId="22">'②出面明細書（指定様式_労務）会費対象外'!$B:$D</definedName>
    <definedName name="_xlnm.Print_Titles" localSheetId="24">'③出面明細書（指定様式_一般諸工事・その他）'!$B:$D</definedName>
    <definedName name="SG">リスト!$E$57:$E$87</definedName>
    <definedName name="SGD">リスト!$G$57:$G$87</definedName>
    <definedName name="SGZ">リスト!$I$57:$I$87</definedName>
    <definedName name="SRT">リスト!$F$57:$F$87</definedName>
    <definedName name="請求月" localSheetId="7">[1]設定シート!$P$13:$P$24</definedName>
    <definedName name="請求月" localSheetId="9">[1]設定シート!$P$13:$P$24</definedName>
    <definedName name="請求月" localSheetId="11">[1]設定シート!$P$13:$P$24</definedName>
    <definedName name="請求月" localSheetId="13">[1]設定シート!$P$13:$P$24</definedName>
    <definedName name="請求月" localSheetId="15">[1]設定シート!$P$13:$P$24</definedName>
    <definedName name="請求月" localSheetId="17">[1]設定シート!$P$13:$P$24</definedName>
    <definedName name="請求月">設定シート!$Q$14:$Q$22</definedName>
    <definedName name="請求日">設定シート!$R$14:$R$22</definedName>
    <definedName name="注文書無し">リスト!$H$57:$H$87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I50" i="43" l="1"/>
  <c r="BI51" i="43"/>
  <c r="BI52" i="43"/>
  <c r="BI53" i="43"/>
  <c r="BE50" i="43"/>
  <c r="BE51" i="43"/>
  <c r="BE52" i="43"/>
  <c r="BE53" i="43"/>
  <c r="BA50" i="43"/>
  <c r="BA51" i="43"/>
  <c r="BA52" i="43"/>
  <c r="BA53" i="43"/>
  <c r="AW50" i="43"/>
  <c r="AW51" i="43"/>
  <c r="AW52" i="43"/>
  <c r="AW53" i="43"/>
  <c r="AS50" i="43"/>
  <c r="AS51" i="43"/>
  <c r="AS52" i="43"/>
  <c r="AS53" i="43"/>
  <c r="AO50" i="43"/>
  <c r="AO51" i="43"/>
  <c r="AO52" i="43"/>
  <c r="AO53" i="43"/>
  <c r="AK50" i="43"/>
  <c r="AK51" i="43"/>
  <c r="AK52" i="43"/>
  <c r="AK53" i="43"/>
  <c r="AG50" i="43"/>
  <c r="AG51" i="43"/>
  <c r="AG52" i="43"/>
  <c r="AG53" i="43"/>
  <c r="AC50" i="43"/>
  <c r="AC51" i="43"/>
  <c r="AC52" i="43"/>
  <c r="AC53" i="43"/>
  <c r="Y50" i="43"/>
  <c r="Y51" i="43"/>
  <c r="Y52" i="43"/>
  <c r="Y53" i="43"/>
  <c r="U50" i="43"/>
  <c r="U51" i="43"/>
  <c r="U52" i="43"/>
  <c r="U53" i="43"/>
  <c r="Q50" i="43"/>
  <c r="Q51" i="43"/>
  <c r="Q52" i="43"/>
  <c r="Q53" i="43"/>
  <c r="M50" i="43"/>
  <c r="M51" i="43"/>
  <c r="M52" i="43"/>
  <c r="M53" i="43"/>
  <c r="BI49" i="43"/>
  <c r="BE49" i="43"/>
  <c r="BA49" i="43"/>
  <c r="AW49" i="43"/>
  <c r="AS49" i="43"/>
  <c r="AO49" i="43"/>
  <c r="AK49" i="43"/>
  <c r="AG49" i="43"/>
  <c r="AC49" i="43"/>
  <c r="Y49" i="43"/>
  <c r="U49" i="43"/>
  <c r="Q49" i="43"/>
  <c r="M49" i="43"/>
  <c r="I50" i="43"/>
  <c r="I51" i="43"/>
  <c r="I52" i="43"/>
  <c r="I53" i="43"/>
  <c r="I49" i="43"/>
  <c r="E52" i="43"/>
  <c r="E53" i="43"/>
  <c r="E50" i="43"/>
  <c r="E51" i="43"/>
  <c r="E49" i="43"/>
  <c r="BI50" i="5"/>
  <c r="BI51" i="5"/>
  <c r="BI52" i="5"/>
  <c r="BI53" i="5"/>
  <c r="BI49" i="5"/>
  <c r="BE50" i="5"/>
  <c r="BE51" i="5"/>
  <c r="BE52" i="5"/>
  <c r="BE53" i="5"/>
  <c r="BE49" i="5"/>
  <c r="BA50" i="5"/>
  <c r="BA51" i="5"/>
  <c r="BA52" i="5"/>
  <c r="BA53" i="5"/>
  <c r="BA49" i="5"/>
  <c r="AW50" i="5"/>
  <c r="AW51" i="5"/>
  <c r="AW52" i="5"/>
  <c r="AW53" i="5"/>
  <c r="AW49" i="5"/>
  <c r="AS50" i="5"/>
  <c r="AS51" i="5"/>
  <c r="AS52" i="5"/>
  <c r="AS53" i="5"/>
  <c r="AS49" i="5"/>
  <c r="AO50" i="5"/>
  <c r="AO51" i="5"/>
  <c r="AO52" i="5"/>
  <c r="AO53" i="5"/>
  <c r="AO49" i="5"/>
  <c r="AK50" i="5"/>
  <c r="AK51" i="5"/>
  <c r="AK52" i="5"/>
  <c r="AK53" i="5"/>
  <c r="AK49" i="5"/>
  <c r="AG50" i="5"/>
  <c r="AG51" i="5"/>
  <c r="AG52" i="5"/>
  <c r="AG53" i="5"/>
  <c r="AG49" i="5"/>
  <c r="AC50" i="5"/>
  <c r="AC51" i="5"/>
  <c r="AC52" i="5"/>
  <c r="AC53" i="5"/>
  <c r="AC49" i="5"/>
  <c r="Y50" i="5"/>
  <c r="Y51" i="5"/>
  <c r="Y52" i="5"/>
  <c r="Y53" i="5"/>
  <c r="Y49" i="5"/>
  <c r="U50" i="5"/>
  <c r="U51" i="5"/>
  <c r="U52" i="5"/>
  <c r="U53" i="5"/>
  <c r="U49" i="5"/>
  <c r="Q50" i="5"/>
  <c r="Q51" i="5"/>
  <c r="Q52" i="5"/>
  <c r="Q53" i="5"/>
  <c r="Q49" i="5"/>
  <c r="M50" i="5"/>
  <c r="M51" i="5"/>
  <c r="M52" i="5"/>
  <c r="M53" i="5"/>
  <c r="M49" i="5"/>
  <c r="I50" i="5"/>
  <c r="I51" i="5"/>
  <c r="I52" i="5"/>
  <c r="I53" i="5"/>
  <c r="I49" i="5"/>
  <c r="E50" i="5"/>
  <c r="E51" i="5"/>
  <c r="E52" i="5"/>
  <c r="E53" i="5"/>
  <c r="E49" i="5"/>
  <c r="AC49" i="51"/>
  <c r="AC50" i="51"/>
  <c r="AC51" i="51"/>
  <c r="AC52" i="51"/>
  <c r="AC53" i="51" s="1"/>
  <c r="AC48" i="51"/>
  <c r="Y49" i="51"/>
  <c r="Y50" i="51"/>
  <c r="Y51" i="51"/>
  <c r="Y52" i="51"/>
  <c r="Y48" i="51"/>
  <c r="U49" i="51"/>
  <c r="U50" i="51"/>
  <c r="U51" i="51"/>
  <c r="U52" i="51"/>
  <c r="U48" i="51"/>
  <c r="Q49" i="51"/>
  <c r="Q50" i="51"/>
  <c r="Q51" i="51"/>
  <c r="Q52" i="51"/>
  <c r="Q48" i="51"/>
  <c r="M49" i="51"/>
  <c r="M50" i="51"/>
  <c r="M51" i="51"/>
  <c r="M52" i="51"/>
  <c r="M48" i="51"/>
  <c r="I49" i="51"/>
  <c r="I50" i="51"/>
  <c r="I51" i="51"/>
  <c r="I52" i="51"/>
  <c r="I48" i="51"/>
  <c r="E49" i="51"/>
  <c r="E50" i="51"/>
  <c r="E51" i="51"/>
  <c r="E52" i="51"/>
  <c r="E48" i="51"/>
  <c r="E51" i="37"/>
  <c r="Y52" i="37"/>
  <c r="Y53" i="37"/>
  <c r="Y54" i="37"/>
  <c r="Y55" i="37"/>
  <c r="Y51" i="37"/>
  <c r="U52" i="37"/>
  <c r="U53" i="37"/>
  <c r="U54" i="37"/>
  <c r="U55" i="37"/>
  <c r="U51" i="37"/>
  <c r="Q52" i="37"/>
  <c r="Q53" i="37"/>
  <c r="Q54" i="37"/>
  <c r="Q55" i="37"/>
  <c r="Q51" i="37"/>
  <c r="M52" i="37"/>
  <c r="M53" i="37"/>
  <c r="M54" i="37"/>
  <c r="M55" i="37"/>
  <c r="M51" i="37"/>
  <c r="I52" i="37"/>
  <c r="I53" i="37"/>
  <c r="I54" i="37"/>
  <c r="I55" i="37"/>
  <c r="I51" i="37"/>
  <c r="E52" i="37"/>
  <c r="E53" i="37"/>
  <c r="E54" i="37"/>
  <c r="E55" i="37"/>
  <c r="B17" i="37"/>
  <c r="AL24" i="37"/>
  <c r="Z13" i="41" a="1"/>
  <c r="Z13" i="41" s="1"/>
  <c r="Z13" i="3" a="1"/>
  <c r="Z13" i="3" s="1"/>
  <c r="T13" i="41" a="1"/>
  <c r="T13" i="41" s="1"/>
  <c r="T13" i="3" a="1"/>
  <c r="T13" i="3" s="1"/>
  <c r="V13" i="42" a="1"/>
  <c r="V13" i="42" s="1"/>
  <c r="V13" i="4" a="1"/>
  <c r="V13" i="4" s="1"/>
  <c r="P13" i="42" a="1"/>
  <c r="P13" i="42" s="1"/>
  <c r="P13" i="4" a="1"/>
  <c r="P13" i="4" s="1"/>
  <c r="X13" i="28" a="1"/>
  <c r="X13" i="28" s="1"/>
  <c r="X13" i="29" a="1"/>
  <c r="X13" i="29" s="1"/>
  <c r="X13" i="30" a="1"/>
  <c r="X13" i="30" s="1"/>
  <c r="X13" i="31" a="1"/>
  <c r="X13" i="31" s="1"/>
  <c r="X13" i="32" a="1"/>
  <c r="X13" i="32" s="1"/>
  <c r="X13" i="2" a="1"/>
  <c r="X13" i="2"/>
  <c r="R13" i="28" a="1"/>
  <c r="R13" i="28" s="1"/>
  <c r="R13" i="29" a="1"/>
  <c r="R13" i="29" s="1"/>
  <c r="R13" i="30" a="1"/>
  <c r="R13" i="30" s="1"/>
  <c r="R13" i="31" a="1"/>
  <c r="R13" i="31" s="1"/>
  <c r="R13" i="32" a="1"/>
  <c r="R13" i="32" s="1"/>
  <c r="R13" i="2" a="1"/>
  <c r="R13" i="2" s="1"/>
  <c r="Y14" i="50" a="1"/>
  <c r="Y14" i="50" s="1"/>
  <c r="Y13" i="50" a="1"/>
  <c r="Y13" i="50" s="1"/>
  <c r="AE12" i="50"/>
  <c r="AE12" i="50" a="1"/>
  <c r="Y12" i="50" a="1"/>
  <c r="Y12" i="50" s="1"/>
  <c r="AE11" i="50" a="1"/>
  <c r="AE11" i="50" s="1"/>
  <c r="Y11" i="50" a="1"/>
  <c r="Y11" i="50" s="1"/>
  <c r="Y10" i="50" a="1"/>
  <c r="Y10" i="50" s="1"/>
  <c r="Y9" i="50" a="1"/>
  <c r="Y9" i="50" s="1"/>
  <c r="Y8" i="50" a="1"/>
  <c r="Y8" i="50" s="1"/>
  <c r="Y7" i="50" a="1"/>
  <c r="Y7" i="50" s="1"/>
  <c r="Y6" i="50" a="1"/>
  <c r="Y6" i="50" s="1"/>
  <c r="Z5" i="50" a="1"/>
  <c r="Z5" i="50" s="1"/>
  <c r="AE12" i="14" a="1"/>
  <c r="AE12" i="14" s="1"/>
  <c r="Y12" i="14" a="1"/>
  <c r="Y12" i="14" s="1"/>
  <c r="Y11" i="14" a="1"/>
  <c r="Y11" i="14" s="1"/>
  <c r="AD39" i="50"/>
  <c r="R11" i="15" s="1"/>
  <c r="AD40" i="50"/>
  <c r="R6" i="15"/>
  <c r="R7" i="15" s="1"/>
  <c r="R14" i="15"/>
  <c r="I12" i="51"/>
  <c r="M12" i="51"/>
  <c r="Q12" i="51"/>
  <c r="U12" i="51"/>
  <c r="Y12" i="51"/>
  <c r="AC12" i="51"/>
  <c r="AE53" i="51"/>
  <c r="AC55" i="51" s="1"/>
  <c r="AA53" i="51"/>
  <c r="Y55" i="51" s="1"/>
  <c r="W53" i="51"/>
  <c r="U55" i="51" s="1"/>
  <c r="S53" i="51"/>
  <c r="Q55" i="51" s="1"/>
  <c r="Q53" i="51"/>
  <c r="O53" i="51"/>
  <c r="M55" i="51" s="1"/>
  <c r="K53" i="51"/>
  <c r="I55" i="51" s="1"/>
  <c r="G53" i="51"/>
  <c r="E55" i="51" s="1"/>
  <c r="B14" i="51"/>
  <c r="B15" i="51" s="1"/>
  <c r="B16" i="51" s="1"/>
  <c r="E12" i="51"/>
  <c r="V4" i="51"/>
  <c r="E53" i="51" l="1"/>
  <c r="U53" i="51"/>
  <c r="M53" i="51"/>
  <c r="I53" i="51"/>
  <c r="Y53" i="51"/>
  <c r="AG55" i="51"/>
  <c r="D14" i="51"/>
  <c r="B17" i="51"/>
  <c r="D16" i="51"/>
  <c r="D15" i="51"/>
  <c r="D17" i="51" l="1"/>
  <c r="B18" i="51"/>
  <c r="B19" i="51" l="1"/>
  <c r="D18" i="51"/>
  <c r="D19" i="51" l="1"/>
  <c r="B20" i="51"/>
  <c r="B21" i="51" l="1"/>
  <c r="D20" i="51"/>
  <c r="D21" i="51" l="1"/>
  <c r="B22" i="51"/>
  <c r="B23" i="51" l="1"/>
  <c r="D22" i="51"/>
  <c r="B24" i="51" l="1"/>
  <c r="D23" i="51"/>
  <c r="B25" i="51" l="1"/>
  <c r="D24" i="51"/>
  <c r="D25" i="51" l="1"/>
  <c r="B26" i="51"/>
  <c r="D26" i="51" l="1"/>
  <c r="B27" i="51"/>
  <c r="D27" i="51" l="1"/>
  <c r="B28" i="51"/>
  <c r="B29" i="51" l="1"/>
  <c r="D28" i="51"/>
  <c r="B30" i="51" l="1"/>
  <c r="D29" i="51"/>
  <c r="B31" i="51" l="1"/>
  <c r="D30" i="51"/>
  <c r="D31" i="51" l="1"/>
  <c r="B32" i="51"/>
  <c r="B33" i="51" l="1"/>
  <c r="D32" i="51"/>
  <c r="B34" i="51" l="1"/>
  <c r="D33" i="51"/>
  <c r="B35" i="51" l="1"/>
  <c r="D34" i="51"/>
  <c r="B36" i="51" l="1"/>
  <c r="D35" i="51"/>
  <c r="D36" i="51" l="1"/>
  <c r="B37" i="51"/>
  <c r="D37" i="51" l="1"/>
  <c r="B38" i="51"/>
  <c r="B39" i="51" l="1"/>
  <c r="D38" i="51"/>
  <c r="D39" i="51" l="1"/>
  <c r="B40" i="51"/>
  <c r="B41" i="51" l="1"/>
  <c r="D40" i="51"/>
  <c r="B42" i="51" l="1"/>
  <c r="D41" i="51"/>
  <c r="B43" i="51" l="1"/>
  <c r="D42" i="51"/>
  <c r="D43" i="51" l="1"/>
  <c r="B44" i="51"/>
  <c r="D44" i="51" s="1"/>
  <c r="B38" i="50" l="1" a="1"/>
  <c r="B38" i="50" s="1"/>
  <c r="Z38" i="50" s="1"/>
  <c r="AD38" i="50" s="1" a="1"/>
  <c r="AD38" i="50" s="1"/>
  <c r="AD42" i="50" s="1"/>
  <c r="AD43" i="50" s="1"/>
  <c r="N25" i="1"/>
  <c r="N26" i="1"/>
  <c r="N27" i="1"/>
  <c r="N28" i="1"/>
  <c r="N29" i="1"/>
  <c r="N30" i="1"/>
  <c r="N31" i="1"/>
  <c r="N32" i="1"/>
  <c r="N33" i="1"/>
  <c r="N34" i="1"/>
  <c r="N35" i="1"/>
  <c r="N36" i="1"/>
  <c r="N37" i="1"/>
  <c r="N38" i="1"/>
  <c r="N24" i="1"/>
  <c r="L38" i="1" a="1"/>
  <c r="L38" i="1" s="1"/>
  <c r="L37" i="1" a="1"/>
  <c r="L37" i="1" s="1"/>
  <c r="L36" i="1" a="1"/>
  <c r="L36" i="1" s="1"/>
  <c r="L35" i="1" a="1"/>
  <c r="L35" i="1" s="1"/>
  <c r="L34" i="1" a="1"/>
  <c r="L34" i="1" s="1"/>
  <c r="L33" i="1" a="1"/>
  <c r="L33" i="1" s="1"/>
  <c r="L32" i="1" a="1"/>
  <c r="L32" i="1" s="1"/>
  <c r="L31" i="1" a="1"/>
  <c r="L31" i="1" s="1"/>
  <c r="L30" i="1" a="1"/>
  <c r="L30" i="1" s="1"/>
  <c r="L29" i="1" a="1"/>
  <c r="L29" i="1" s="1"/>
  <c r="L28" i="1" a="1"/>
  <c r="L28" i="1" s="1"/>
  <c r="L27" i="1" a="1"/>
  <c r="L27" i="1" s="1"/>
  <c r="L26" i="1" a="1"/>
  <c r="L26" i="1" s="1"/>
  <c r="L25" i="1" a="1"/>
  <c r="L25" i="1" s="1"/>
  <c r="J38" i="1" a="1"/>
  <c r="J38" i="1" s="1"/>
  <c r="J37" i="1" a="1"/>
  <c r="J37" i="1" s="1"/>
  <c r="J36" i="1" a="1"/>
  <c r="J36" i="1" s="1"/>
  <c r="J35" i="1"/>
  <c r="J34" i="1" a="1"/>
  <c r="J34" i="1" s="1"/>
  <c r="J33" i="1" a="1"/>
  <c r="J33" i="1" s="1"/>
  <c r="J32" i="1" a="1"/>
  <c r="J32" i="1" s="1"/>
  <c r="J31" i="1" a="1"/>
  <c r="J31" i="1" s="1"/>
  <c r="J29" i="1" a="1"/>
  <c r="J29" i="1" s="1"/>
  <c r="J28" i="1" a="1"/>
  <c r="J28" i="1" s="1"/>
  <c r="J26" i="1" a="1"/>
  <c r="J26" i="1" s="1"/>
  <c r="H31" i="1" a="1"/>
  <c r="H31" i="1" s="1"/>
  <c r="H29" i="1" a="1"/>
  <c r="H29" i="1" s="1"/>
  <c r="L24" i="1" a="1"/>
  <c r="L24" i="1" s="1"/>
  <c r="AF27" i="49" l="1"/>
  <c r="AH27" i="49" s="1"/>
  <c r="AC27" i="49"/>
  <c r="X27" i="49"/>
  <c r="R27" i="49"/>
  <c r="AF26" i="49"/>
  <c r="AH26" i="49" s="1"/>
  <c r="AC26" i="49"/>
  <c r="X26" i="49"/>
  <c r="R26" i="49"/>
  <c r="AF25" i="49"/>
  <c r="AH25" i="49" s="1"/>
  <c r="AC25" i="49"/>
  <c r="X25" i="49"/>
  <c r="R25" i="49"/>
  <c r="AF24" i="49"/>
  <c r="AH24" i="49" s="1"/>
  <c r="AC24" i="49"/>
  <c r="X24" i="49"/>
  <c r="R24" i="49"/>
  <c r="AH23" i="49"/>
  <c r="AF23" i="49"/>
  <c r="AC23" i="49"/>
  <c r="X23" i="49"/>
  <c r="R23" i="49"/>
  <c r="AF22" i="49"/>
  <c r="AH22" i="49" s="1"/>
  <c r="AC22" i="49"/>
  <c r="X22" i="49"/>
  <c r="R22" i="49"/>
  <c r="AF21" i="49"/>
  <c r="AH21" i="49" s="1"/>
  <c r="AC21" i="49"/>
  <c r="X21" i="49"/>
  <c r="R21" i="49"/>
  <c r="AF20" i="49"/>
  <c r="AH20" i="49" s="1"/>
  <c r="AC20" i="49"/>
  <c r="X20" i="49"/>
  <c r="R20" i="49"/>
  <c r="AH19" i="49"/>
  <c r="AF19" i="49"/>
  <c r="AC19" i="49"/>
  <c r="X19" i="49"/>
  <c r="R19" i="49"/>
  <c r="AF18" i="49"/>
  <c r="AH18" i="49" s="1"/>
  <c r="AC18" i="49"/>
  <c r="X18" i="49"/>
  <c r="R18" i="49"/>
  <c r="AF17" i="49"/>
  <c r="AH17" i="49" s="1"/>
  <c r="AC17" i="49"/>
  <c r="X17" i="49"/>
  <c r="R17" i="49"/>
  <c r="AH16" i="49"/>
  <c r="AF16" i="49"/>
  <c r="AC16" i="49"/>
  <c r="X16" i="49"/>
  <c r="R16" i="49"/>
  <c r="AF15" i="49"/>
  <c r="AH15" i="49" s="1"/>
  <c r="AC15" i="49"/>
  <c r="X15" i="49"/>
  <c r="R15" i="49"/>
  <c r="AF14" i="49"/>
  <c r="AH14" i="49" s="1"/>
  <c r="AC14" i="49"/>
  <c r="X14" i="49"/>
  <c r="R14" i="49"/>
  <c r="AF13" i="49"/>
  <c r="AH13" i="49" s="1"/>
  <c r="AC13" i="49"/>
  <c r="X13" i="49"/>
  <c r="R13" i="49"/>
  <c r="AF12" i="49"/>
  <c r="AH12" i="49" s="1"/>
  <c r="AC12" i="49"/>
  <c r="X12" i="49"/>
  <c r="R12" i="49"/>
  <c r="AF11" i="49"/>
  <c r="AH11" i="49" s="1"/>
  <c r="AC11" i="49"/>
  <c r="X11" i="49"/>
  <c r="R11" i="49"/>
  <c r="AF10" i="49"/>
  <c r="AH10" i="49" s="1"/>
  <c r="AC10" i="49"/>
  <c r="X10" i="49"/>
  <c r="R10" i="49"/>
  <c r="AF9" i="49"/>
  <c r="AH9" i="49" s="1"/>
  <c r="AC9" i="49"/>
  <c r="X9" i="49"/>
  <c r="R9" i="49"/>
  <c r="AF8" i="49"/>
  <c r="AH8" i="49" s="1"/>
  <c r="AC8" i="49"/>
  <c r="X8" i="49"/>
  <c r="X28" i="49" s="1"/>
  <c r="R8" i="49"/>
  <c r="R28" i="49" s="1"/>
  <c r="AF27" i="48"/>
  <c r="AH27" i="48" s="1"/>
  <c r="AC27" i="48"/>
  <c r="X27" i="48"/>
  <c r="R27" i="48"/>
  <c r="AF26" i="48"/>
  <c r="AH26" i="48" s="1"/>
  <c r="AC26" i="48"/>
  <c r="X26" i="48"/>
  <c r="R26" i="48"/>
  <c r="AF25" i="48"/>
  <c r="AH25" i="48" s="1"/>
  <c r="AC25" i="48"/>
  <c r="X25" i="48"/>
  <c r="R25" i="48"/>
  <c r="AF24" i="48"/>
  <c r="AH24" i="48" s="1"/>
  <c r="AC24" i="48"/>
  <c r="X24" i="48"/>
  <c r="R24" i="48"/>
  <c r="AF23" i="48"/>
  <c r="AH23" i="48" s="1"/>
  <c r="AC23" i="48"/>
  <c r="X23" i="48"/>
  <c r="R23" i="48"/>
  <c r="AF22" i="48"/>
  <c r="AH22" i="48" s="1"/>
  <c r="AC22" i="48"/>
  <c r="X22" i="48"/>
  <c r="R22" i="48"/>
  <c r="AF21" i="48"/>
  <c r="AH21" i="48" s="1"/>
  <c r="AC21" i="48"/>
  <c r="X21" i="48"/>
  <c r="R21" i="48"/>
  <c r="AH20" i="48"/>
  <c r="AF20" i="48"/>
  <c r="AC20" i="48"/>
  <c r="X20" i="48"/>
  <c r="R20" i="48"/>
  <c r="AH19" i="48"/>
  <c r="AF19" i="48"/>
  <c r="AC19" i="48"/>
  <c r="X19" i="48"/>
  <c r="R19" i="48"/>
  <c r="AH18" i="48"/>
  <c r="AF18" i="48"/>
  <c r="AC18" i="48"/>
  <c r="X18" i="48"/>
  <c r="R18" i="48"/>
  <c r="AH17" i="48"/>
  <c r="AF17" i="48"/>
  <c r="AC17" i="48"/>
  <c r="X17" i="48"/>
  <c r="R17" i="48"/>
  <c r="AF16" i="48"/>
  <c r="AH16" i="48" s="1"/>
  <c r="AC16" i="48"/>
  <c r="X16" i="48"/>
  <c r="R16" i="48"/>
  <c r="AF15" i="48"/>
  <c r="AH15" i="48" s="1"/>
  <c r="AC15" i="48"/>
  <c r="X15" i="48"/>
  <c r="R15" i="48"/>
  <c r="AF14" i="48"/>
  <c r="AH14" i="48" s="1"/>
  <c r="AC14" i="48"/>
  <c r="X14" i="48"/>
  <c r="R14" i="48"/>
  <c r="AF13" i="48"/>
  <c r="AH13" i="48" s="1"/>
  <c r="AC13" i="48"/>
  <c r="X13" i="48"/>
  <c r="R13" i="48"/>
  <c r="AF12" i="48"/>
  <c r="AH12" i="48" s="1"/>
  <c r="AC12" i="48"/>
  <c r="X12" i="48"/>
  <c r="R12" i="48"/>
  <c r="AF11" i="48"/>
  <c r="AH11" i="48" s="1"/>
  <c r="AC11" i="48"/>
  <c r="X11" i="48"/>
  <c r="R11" i="48"/>
  <c r="AF10" i="48"/>
  <c r="AH10" i="48" s="1"/>
  <c r="AC10" i="48"/>
  <c r="X10" i="48"/>
  <c r="R10" i="48"/>
  <c r="AF9" i="48"/>
  <c r="AH9" i="48" s="1"/>
  <c r="AC9" i="48"/>
  <c r="X9" i="48"/>
  <c r="R9" i="48"/>
  <c r="AF8" i="48"/>
  <c r="AH8" i="48" s="1"/>
  <c r="AC8" i="48"/>
  <c r="X8" i="48"/>
  <c r="X28" i="48" s="1"/>
  <c r="R8" i="48"/>
  <c r="AF27" i="45"/>
  <c r="AH27" i="45" s="1"/>
  <c r="AC27" i="45"/>
  <c r="X27" i="45"/>
  <c r="R27" i="45"/>
  <c r="AF26" i="45"/>
  <c r="AH26" i="45" s="1"/>
  <c r="AC26" i="45"/>
  <c r="X26" i="45"/>
  <c r="R26" i="45"/>
  <c r="AF25" i="45"/>
  <c r="AH25" i="45" s="1"/>
  <c r="AC25" i="45"/>
  <c r="X25" i="45"/>
  <c r="R25" i="45"/>
  <c r="AF24" i="45"/>
  <c r="AH24" i="45" s="1"/>
  <c r="AC24" i="45"/>
  <c r="X24" i="45"/>
  <c r="R24" i="45"/>
  <c r="AF23" i="45"/>
  <c r="AH23" i="45" s="1"/>
  <c r="AC23" i="45"/>
  <c r="X23" i="45"/>
  <c r="R23" i="45"/>
  <c r="AF22" i="45"/>
  <c r="AH22" i="45" s="1"/>
  <c r="AC22" i="45"/>
  <c r="X22" i="45"/>
  <c r="R22" i="45"/>
  <c r="AH21" i="45"/>
  <c r="AF21" i="45"/>
  <c r="AC21" i="45"/>
  <c r="X21" i="45"/>
  <c r="R21" i="45"/>
  <c r="AH20" i="45"/>
  <c r="AF20" i="45"/>
  <c r="AC20" i="45"/>
  <c r="X20" i="45"/>
  <c r="R20" i="45"/>
  <c r="AH19" i="45"/>
  <c r="AF19" i="45"/>
  <c r="AC19" i="45"/>
  <c r="X19" i="45"/>
  <c r="R19" i="45"/>
  <c r="AF18" i="45"/>
  <c r="AH18" i="45" s="1"/>
  <c r="AC18" i="45"/>
  <c r="X18" i="45"/>
  <c r="R18" i="45"/>
  <c r="AF17" i="45"/>
  <c r="AH17" i="45" s="1"/>
  <c r="AC17" i="45"/>
  <c r="X17" i="45"/>
  <c r="R17" i="45"/>
  <c r="AH16" i="45"/>
  <c r="AF16" i="45"/>
  <c r="AC16" i="45"/>
  <c r="X16" i="45"/>
  <c r="R16" i="45"/>
  <c r="AF15" i="45"/>
  <c r="AH15" i="45" s="1"/>
  <c r="AC15" i="45"/>
  <c r="X15" i="45"/>
  <c r="R15" i="45"/>
  <c r="AF14" i="45"/>
  <c r="AH14" i="45" s="1"/>
  <c r="AC14" i="45"/>
  <c r="X14" i="45"/>
  <c r="R14" i="45"/>
  <c r="AF13" i="45"/>
  <c r="AH13" i="45" s="1"/>
  <c r="AC13" i="45"/>
  <c r="X13" i="45"/>
  <c r="R13" i="45"/>
  <c r="AF12" i="45"/>
  <c r="AH12" i="45" s="1"/>
  <c r="AC12" i="45"/>
  <c r="X12" i="45"/>
  <c r="R12" i="45"/>
  <c r="AF11" i="45"/>
  <c r="AH11" i="45" s="1"/>
  <c r="AC11" i="45"/>
  <c r="X11" i="45"/>
  <c r="R11" i="45"/>
  <c r="AF10" i="45"/>
  <c r="AH10" i="45" s="1"/>
  <c r="AC10" i="45"/>
  <c r="X10" i="45"/>
  <c r="R10" i="45"/>
  <c r="AF9" i="45"/>
  <c r="AH9" i="45" s="1"/>
  <c r="AC9" i="45"/>
  <c r="X9" i="45"/>
  <c r="R9" i="45"/>
  <c r="AF8" i="45"/>
  <c r="AH8" i="45" s="1"/>
  <c r="AC8" i="45"/>
  <c r="X8" i="45"/>
  <c r="X28" i="45" s="1"/>
  <c r="R8" i="45"/>
  <c r="AF27" i="47"/>
  <c r="AH27" i="47" s="1"/>
  <c r="AC27" i="47"/>
  <c r="X27" i="47"/>
  <c r="R27" i="47"/>
  <c r="AF26" i="47"/>
  <c r="AH26" i="47" s="1"/>
  <c r="AC26" i="47"/>
  <c r="X26" i="47"/>
  <c r="R26" i="47"/>
  <c r="AF25" i="47"/>
  <c r="AH25" i="47" s="1"/>
  <c r="AC25" i="47"/>
  <c r="X25" i="47"/>
  <c r="R25" i="47"/>
  <c r="AF24" i="47"/>
  <c r="AH24" i="47" s="1"/>
  <c r="AC24" i="47"/>
  <c r="X24" i="47"/>
  <c r="R24" i="47"/>
  <c r="AF23" i="47"/>
  <c r="AH23" i="47" s="1"/>
  <c r="AC23" i="47"/>
  <c r="X23" i="47"/>
  <c r="R23" i="47"/>
  <c r="AH22" i="47"/>
  <c r="AF22" i="47"/>
  <c r="AC22" i="47"/>
  <c r="X22" i="47"/>
  <c r="R22" i="47"/>
  <c r="AF21" i="47"/>
  <c r="AH21" i="47" s="1"/>
  <c r="AC21" i="47"/>
  <c r="X21" i="47"/>
  <c r="R21" i="47"/>
  <c r="AF20" i="47"/>
  <c r="AH20" i="47" s="1"/>
  <c r="AC20" i="47"/>
  <c r="X20" i="47"/>
  <c r="R20" i="47"/>
  <c r="AH19" i="47"/>
  <c r="AF19" i="47"/>
  <c r="AC19" i="47"/>
  <c r="X19" i="47"/>
  <c r="R19" i="47"/>
  <c r="AH18" i="47"/>
  <c r="AF18" i="47"/>
  <c r="AC18" i="47"/>
  <c r="X18" i="47"/>
  <c r="R18" i="47"/>
  <c r="AF17" i="47"/>
  <c r="AH17" i="47" s="1"/>
  <c r="AC17" i="47"/>
  <c r="X17" i="47"/>
  <c r="R17" i="47"/>
  <c r="AF16" i="47"/>
  <c r="AH16" i="47" s="1"/>
  <c r="AC16" i="47"/>
  <c r="X16" i="47"/>
  <c r="R16" i="47"/>
  <c r="AF15" i="47"/>
  <c r="AH15" i="47" s="1"/>
  <c r="AC15" i="47"/>
  <c r="X15" i="47"/>
  <c r="R15" i="47"/>
  <c r="AH14" i="47"/>
  <c r="AF14" i="47"/>
  <c r="AC14" i="47"/>
  <c r="X14" i="47"/>
  <c r="R14" i="47"/>
  <c r="AF13" i="47"/>
  <c r="AH13" i="47" s="1"/>
  <c r="AC13" i="47"/>
  <c r="X13" i="47"/>
  <c r="R13" i="47"/>
  <c r="AF12" i="47"/>
  <c r="AH12" i="47" s="1"/>
  <c r="AC12" i="47"/>
  <c r="X12" i="47"/>
  <c r="R12" i="47"/>
  <c r="AF11" i="47"/>
  <c r="AH11" i="47" s="1"/>
  <c r="AC11" i="47"/>
  <c r="X11" i="47"/>
  <c r="R11" i="47"/>
  <c r="AF10" i="47"/>
  <c r="AH10" i="47" s="1"/>
  <c r="AC10" i="47"/>
  <c r="X10" i="47"/>
  <c r="R10" i="47"/>
  <c r="AF9" i="47"/>
  <c r="AH9" i="47" s="1"/>
  <c r="AC9" i="47"/>
  <c r="X9" i="47"/>
  <c r="R9" i="47"/>
  <c r="AF8" i="47"/>
  <c r="AH8" i="47" s="1"/>
  <c r="AC8" i="47"/>
  <c r="AC28" i="47" s="1"/>
  <c r="X8" i="47"/>
  <c r="R8" i="47"/>
  <c r="R28" i="47" s="1"/>
  <c r="AF27" i="46"/>
  <c r="AH27" i="46" s="1"/>
  <c r="AC27" i="46"/>
  <c r="X27" i="46"/>
  <c r="R27" i="46"/>
  <c r="AF26" i="46"/>
  <c r="AH26" i="46" s="1"/>
  <c r="AC26" i="46"/>
  <c r="X26" i="46"/>
  <c r="R26" i="46"/>
  <c r="AH25" i="46"/>
  <c r="AF25" i="46"/>
  <c r="AC25" i="46"/>
  <c r="X25" i="46"/>
  <c r="R25" i="46"/>
  <c r="AF24" i="46"/>
  <c r="AH24" i="46" s="1"/>
  <c r="AC24" i="46"/>
  <c r="X24" i="46"/>
  <c r="R24" i="46"/>
  <c r="AF23" i="46"/>
  <c r="AH23" i="46" s="1"/>
  <c r="AC23" i="46"/>
  <c r="X23" i="46"/>
  <c r="R23" i="46"/>
  <c r="AF22" i="46"/>
  <c r="AH22" i="46" s="1"/>
  <c r="AC22" i="46"/>
  <c r="X22" i="46"/>
  <c r="R22" i="46"/>
  <c r="AH21" i="46"/>
  <c r="AF21" i="46"/>
  <c r="AC21" i="46"/>
  <c r="X21" i="46"/>
  <c r="R21" i="46"/>
  <c r="AF20" i="46"/>
  <c r="AH20" i="46" s="1"/>
  <c r="AC20" i="46"/>
  <c r="X20" i="46"/>
  <c r="R20" i="46"/>
  <c r="AH19" i="46"/>
  <c r="AF19" i="46"/>
  <c r="AC19" i="46"/>
  <c r="X19" i="46"/>
  <c r="R19" i="46"/>
  <c r="AF18" i="46"/>
  <c r="AH18" i="46" s="1"/>
  <c r="AC18" i="46"/>
  <c r="X18" i="46"/>
  <c r="R18" i="46"/>
  <c r="AF17" i="46"/>
  <c r="AH17" i="46" s="1"/>
  <c r="AC17" i="46"/>
  <c r="X17" i="46"/>
  <c r="R17" i="46"/>
  <c r="AF16" i="46"/>
  <c r="AH16" i="46" s="1"/>
  <c r="AC16" i="46"/>
  <c r="X16" i="46"/>
  <c r="R16" i="46"/>
  <c r="AF15" i="46"/>
  <c r="AH15" i="46" s="1"/>
  <c r="AC15" i="46"/>
  <c r="X15" i="46"/>
  <c r="R15" i="46"/>
  <c r="AF14" i="46"/>
  <c r="AH14" i="46" s="1"/>
  <c r="AC14" i="46"/>
  <c r="X14" i="46"/>
  <c r="R14" i="46"/>
  <c r="AF13" i="46"/>
  <c r="AH13" i="46" s="1"/>
  <c r="AC13" i="46"/>
  <c r="X13" i="46"/>
  <c r="R13" i="46"/>
  <c r="AF12" i="46"/>
  <c r="AH12" i="46" s="1"/>
  <c r="AC12" i="46"/>
  <c r="X12" i="46"/>
  <c r="R12" i="46"/>
  <c r="AF11" i="46"/>
  <c r="AH11" i="46" s="1"/>
  <c r="AC11" i="46"/>
  <c r="X11" i="46"/>
  <c r="R11" i="46"/>
  <c r="AF10" i="46"/>
  <c r="AH10" i="46" s="1"/>
  <c r="AC10" i="46"/>
  <c r="X10" i="46"/>
  <c r="R10" i="46"/>
  <c r="AF9" i="46"/>
  <c r="AH9" i="46" s="1"/>
  <c r="AC9" i="46"/>
  <c r="X9" i="46"/>
  <c r="R9" i="46"/>
  <c r="AF8" i="46"/>
  <c r="AH8" i="46" s="1"/>
  <c r="AC8" i="46"/>
  <c r="X8" i="46"/>
  <c r="R8" i="46"/>
  <c r="R28" i="46" s="1"/>
  <c r="AF27" i="40"/>
  <c r="AH27" i="40" s="1"/>
  <c r="AC27" i="40"/>
  <c r="X27" i="40"/>
  <c r="R27" i="40"/>
  <c r="AF26" i="40"/>
  <c r="AH26" i="40" s="1"/>
  <c r="AC26" i="40"/>
  <c r="X26" i="40"/>
  <c r="R26" i="40"/>
  <c r="AF25" i="40"/>
  <c r="AH25" i="40" s="1"/>
  <c r="AC25" i="40"/>
  <c r="X25" i="40"/>
  <c r="R25" i="40"/>
  <c r="AF24" i="40"/>
  <c r="AH24" i="40" s="1"/>
  <c r="AC24" i="40"/>
  <c r="X24" i="40"/>
  <c r="R24" i="40"/>
  <c r="AF23" i="40"/>
  <c r="AH23" i="40" s="1"/>
  <c r="AC23" i="40"/>
  <c r="X23" i="40"/>
  <c r="R23" i="40"/>
  <c r="AF22" i="40"/>
  <c r="AH22" i="40" s="1"/>
  <c r="AC22" i="40"/>
  <c r="X22" i="40"/>
  <c r="R22" i="40"/>
  <c r="AF21" i="40"/>
  <c r="AH21" i="40" s="1"/>
  <c r="AC21" i="40"/>
  <c r="X21" i="40"/>
  <c r="R21" i="40"/>
  <c r="AF20" i="40"/>
  <c r="AH20" i="40" s="1"/>
  <c r="AC20" i="40"/>
  <c r="X20" i="40"/>
  <c r="R20" i="40"/>
  <c r="AH19" i="40"/>
  <c r="AF19" i="40"/>
  <c r="AC19" i="40"/>
  <c r="X19" i="40"/>
  <c r="R19" i="40"/>
  <c r="AF18" i="40"/>
  <c r="AH18" i="40" s="1"/>
  <c r="AC18" i="40"/>
  <c r="X18" i="40"/>
  <c r="R18" i="40"/>
  <c r="AF17" i="40"/>
  <c r="AH17" i="40" s="1"/>
  <c r="AC17" i="40"/>
  <c r="X17" i="40"/>
  <c r="R17" i="40"/>
  <c r="AH16" i="40"/>
  <c r="AF16" i="40"/>
  <c r="AC16" i="40"/>
  <c r="X16" i="40"/>
  <c r="R16" i="40"/>
  <c r="AF15" i="40"/>
  <c r="AH15" i="40" s="1"/>
  <c r="AC15" i="40"/>
  <c r="X15" i="40"/>
  <c r="R15" i="40"/>
  <c r="AF14" i="40"/>
  <c r="AH14" i="40" s="1"/>
  <c r="AC14" i="40"/>
  <c r="X14" i="40"/>
  <c r="R14" i="40"/>
  <c r="AF13" i="40"/>
  <c r="AH13" i="40" s="1"/>
  <c r="AC13" i="40"/>
  <c r="X13" i="40"/>
  <c r="R13" i="40"/>
  <c r="AF12" i="40"/>
  <c r="AH12" i="40" s="1"/>
  <c r="AC12" i="40"/>
  <c r="X12" i="40"/>
  <c r="R12" i="40"/>
  <c r="AF11" i="40"/>
  <c r="AH11" i="40" s="1"/>
  <c r="AC11" i="40"/>
  <c r="X11" i="40"/>
  <c r="R11" i="40"/>
  <c r="AF10" i="40"/>
  <c r="AH10" i="40" s="1"/>
  <c r="AC10" i="40"/>
  <c r="X10" i="40"/>
  <c r="R10" i="40"/>
  <c r="AF9" i="40"/>
  <c r="AH9" i="40" s="1"/>
  <c r="AC9" i="40"/>
  <c r="X9" i="40"/>
  <c r="R9" i="40"/>
  <c r="AF8" i="40"/>
  <c r="AH8" i="40" s="1"/>
  <c r="AC8" i="40"/>
  <c r="X8" i="40"/>
  <c r="R8" i="40"/>
  <c r="AC28" i="46" l="1"/>
  <c r="AA28" i="46" s="1"/>
  <c r="AC28" i="49"/>
  <c r="AA28" i="49" s="1"/>
  <c r="V28" i="49"/>
  <c r="AH28" i="49"/>
  <c r="AF28" i="49" s="1"/>
  <c r="AC28" i="48"/>
  <c r="R28" i="48"/>
  <c r="V28" i="48" s="1"/>
  <c r="AH28" i="48"/>
  <c r="AH28" i="45"/>
  <c r="AC28" i="45"/>
  <c r="R28" i="45"/>
  <c r="V28" i="45" s="1"/>
  <c r="X28" i="47"/>
  <c r="V28" i="47" s="1"/>
  <c r="AA28" i="47"/>
  <c r="AH28" i="47"/>
  <c r="AF28" i="47" s="1"/>
  <c r="X28" i="46"/>
  <c r="V28" i="46" s="1"/>
  <c r="AH28" i="46"/>
  <c r="AF28" i="46" s="1"/>
  <c r="R28" i="40"/>
  <c r="X28" i="40"/>
  <c r="AC28" i="40"/>
  <c r="AH28" i="40"/>
  <c r="AF28" i="48" l="1"/>
  <c r="AA28" i="48"/>
  <c r="AF28" i="45"/>
  <c r="AA28" i="45"/>
  <c r="V28" i="40"/>
  <c r="AA28" i="40"/>
  <c r="AF28" i="40"/>
  <c r="B20" i="4" l="1"/>
  <c r="P28" i="1" l="1"/>
  <c r="V20" i="42"/>
  <c r="V19" i="42"/>
  <c r="V18" i="42"/>
  <c r="V32" i="42"/>
  <c r="V31" i="42"/>
  <c r="V30" i="42"/>
  <c r="V29" i="42"/>
  <c r="V28" i="42"/>
  <c r="V27" i="42"/>
  <c r="V26" i="42"/>
  <c r="V25" i="42"/>
  <c r="V24" i="42"/>
  <c r="V23" i="42"/>
  <c r="V22" i="42"/>
  <c r="J32" i="42"/>
  <c r="J31" i="42"/>
  <c r="J30" i="42"/>
  <c r="J29" i="42"/>
  <c r="J28" i="42"/>
  <c r="J27" i="42"/>
  <c r="J26" i="42"/>
  <c r="J25" i="42"/>
  <c r="J24" i="42"/>
  <c r="J23" i="42"/>
  <c r="J22" i="42"/>
  <c r="F32" i="42"/>
  <c r="F31" i="42"/>
  <c r="F30" i="42"/>
  <c r="F29" i="42"/>
  <c r="F28" i="42"/>
  <c r="F27" i="42"/>
  <c r="F26" i="42"/>
  <c r="F25" i="42"/>
  <c r="F24" i="42"/>
  <c r="F23" i="42"/>
  <c r="F22" i="42"/>
  <c r="B32" i="42"/>
  <c r="B31" i="42"/>
  <c r="B30" i="42"/>
  <c r="B29" i="42"/>
  <c r="B28" i="42"/>
  <c r="B27" i="42"/>
  <c r="B26" i="42"/>
  <c r="B25" i="42"/>
  <c r="B24" i="42"/>
  <c r="B23" i="42"/>
  <c r="B22" i="42"/>
  <c r="V21" i="42" l="1"/>
  <c r="J21" i="42"/>
  <c r="J20" i="42"/>
  <c r="J19" i="42"/>
  <c r="J18" i="42"/>
  <c r="F21" i="42"/>
  <c r="F20" i="42"/>
  <c r="F19" i="42"/>
  <c r="F18" i="42"/>
  <c r="B21" i="42"/>
  <c r="B20" i="42"/>
  <c r="B19" i="42"/>
  <c r="B18" i="42"/>
  <c r="BK54" i="43" l="1"/>
  <c r="BI59" i="43" s="1"/>
  <c r="BI54" i="43"/>
  <c r="BG54" i="43"/>
  <c r="BE59" i="43" s="1"/>
  <c r="BE54" i="43"/>
  <c r="BC54" i="43"/>
  <c r="BA59" i="43" s="1"/>
  <c r="BA54" i="43"/>
  <c r="AY54" i="43"/>
  <c r="AW59" i="43" s="1"/>
  <c r="AW54" i="43"/>
  <c r="AU54" i="43"/>
  <c r="AS59" i="43" s="1"/>
  <c r="AS54" i="43"/>
  <c r="AQ54" i="43"/>
  <c r="AO59" i="43" s="1"/>
  <c r="AO54" i="43"/>
  <c r="AM54" i="43"/>
  <c r="AK59" i="43" s="1"/>
  <c r="AK54" i="43"/>
  <c r="AI54" i="43"/>
  <c r="AG59" i="43" s="1"/>
  <c r="AG54" i="43"/>
  <c r="AE54" i="43"/>
  <c r="AC59" i="43" s="1"/>
  <c r="AC54" i="43"/>
  <c r="AA54" i="43"/>
  <c r="Y59" i="43" s="1"/>
  <c r="Y54" i="43"/>
  <c r="W54" i="43"/>
  <c r="U59" i="43" s="1"/>
  <c r="U54" i="43"/>
  <c r="S54" i="43"/>
  <c r="Q59" i="43" s="1"/>
  <c r="Q54" i="43"/>
  <c r="O54" i="43"/>
  <c r="M59" i="43" s="1"/>
  <c r="M54" i="43"/>
  <c r="K54" i="43"/>
  <c r="I59" i="43" s="1"/>
  <c r="I54" i="43"/>
  <c r="G54" i="43"/>
  <c r="E59" i="43" s="1"/>
  <c r="E54" i="43"/>
  <c r="B15" i="43"/>
  <c r="B16" i="43" s="1"/>
  <c r="B17" i="43" s="1"/>
  <c r="BK13" i="43"/>
  <c r="BI57" i="43" s="1"/>
  <c r="BI13" i="43"/>
  <c r="BI56" i="43" s="1"/>
  <c r="BG13" i="43"/>
  <c r="BE57" i="43" s="1"/>
  <c r="BE13" i="43"/>
  <c r="BE56" i="43" s="1"/>
  <c r="BC13" i="43"/>
  <c r="BA57" i="43" s="1"/>
  <c r="BA13" i="43"/>
  <c r="BA56" i="43" s="1"/>
  <c r="AY13" i="43"/>
  <c r="AW57" i="43" s="1"/>
  <c r="AW13" i="43"/>
  <c r="AW56" i="43" s="1"/>
  <c r="AU13" i="43"/>
  <c r="AS57" i="43" s="1"/>
  <c r="AS13" i="43"/>
  <c r="AS56" i="43" s="1"/>
  <c r="AQ13" i="43"/>
  <c r="AO57" i="43" s="1"/>
  <c r="AO13" i="43"/>
  <c r="AO56" i="43" s="1"/>
  <c r="AM13" i="43"/>
  <c r="AK57" i="43" s="1"/>
  <c r="AK13" i="43"/>
  <c r="AK56" i="43" s="1"/>
  <c r="AI13" i="43"/>
  <c r="AG57" i="43" s="1"/>
  <c r="AG13" i="43"/>
  <c r="AG56" i="43" s="1"/>
  <c r="AE13" i="43"/>
  <c r="AC57" i="43" s="1"/>
  <c r="AC13" i="43"/>
  <c r="AC56" i="43" s="1"/>
  <c r="AA13" i="43"/>
  <c r="Y57" i="43" s="1"/>
  <c r="Y13" i="43"/>
  <c r="Y56" i="43" s="1"/>
  <c r="W13" i="43"/>
  <c r="U57" i="43" s="1"/>
  <c r="U13" i="43"/>
  <c r="U56" i="43" s="1"/>
  <c r="S13" i="43"/>
  <c r="Q57" i="43" s="1"/>
  <c r="Q13" i="43"/>
  <c r="Q56" i="43" s="1"/>
  <c r="O13" i="43"/>
  <c r="M57" i="43" s="1"/>
  <c r="M13" i="43"/>
  <c r="M56" i="43" s="1"/>
  <c r="K13" i="43"/>
  <c r="I57" i="43" s="1"/>
  <c r="I13" i="43"/>
  <c r="I56" i="43" s="1"/>
  <c r="G13" i="43"/>
  <c r="E57" i="43" s="1"/>
  <c r="E13" i="43"/>
  <c r="E56" i="43" s="1"/>
  <c r="V4" i="43"/>
  <c r="P15" i="42" a="1"/>
  <c r="P15" i="42" s="1"/>
  <c r="P14" i="42" a="1"/>
  <c r="P14" i="42" s="1"/>
  <c r="V12" i="42" a="1"/>
  <c r="V12" i="42" s="1"/>
  <c r="T12" i="42" a="1"/>
  <c r="T12" i="42" s="1"/>
  <c r="P12" i="42" a="1"/>
  <c r="P12" i="42" s="1"/>
  <c r="P11" i="42" a="1"/>
  <c r="P11" i="42" s="1"/>
  <c r="P10" i="42" a="1"/>
  <c r="P10" i="42" s="1"/>
  <c r="P9" i="42" a="1"/>
  <c r="P9" i="42" s="1"/>
  <c r="P8" i="42" a="1"/>
  <c r="P8" i="42" s="1"/>
  <c r="P7" i="42" a="1"/>
  <c r="P7" i="42" s="1"/>
  <c r="Q6" i="42" a="1"/>
  <c r="Q6" i="42" s="1"/>
  <c r="V29" i="41"/>
  <c r="V27" i="41"/>
  <c r="V28" i="41" s="1"/>
  <c r="T15" i="41" a="1"/>
  <c r="T15" i="41" s="1"/>
  <c r="T14" i="41" a="1"/>
  <c r="T14" i="41" s="1"/>
  <c r="Z12" i="41" a="1"/>
  <c r="Z12" i="41" s="1"/>
  <c r="X12" i="41" a="1"/>
  <c r="X12" i="41" s="1"/>
  <c r="T12" i="41" a="1"/>
  <c r="T12" i="41" s="1"/>
  <c r="T11" i="41" a="1"/>
  <c r="T11" i="41" s="1"/>
  <c r="T10" i="41" a="1"/>
  <c r="T10" i="41" s="1"/>
  <c r="T9" i="41" a="1"/>
  <c r="T9" i="41" s="1"/>
  <c r="T8" i="41" a="1"/>
  <c r="T8" i="41" s="1"/>
  <c r="T7" i="41" a="1"/>
  <c r="T7" i="41" s="1"/>
  <c r="U6" i="41" a="1"/>
  <c r="U6" i="41" s="1"/>
  <c r="D15" i="43" l="1"/>
  <c r="BM59" i="43"/>
  <c r="R36" i="42" s="1"/>
  <c r="BI58" i="43"/>
  <c r="R32" i="42" s="1"/>
  <c r="M58" i="43"/>
  <c r="R20" i="42" s="1"/>
  <c r="AS58" i="43"/>
  <c r="R28" i="42" s="1"/>
  <c r="AK58" i="43"/>
  <c r="R26" i="42" s="1"/>
  <c r="Y58" i="43"/>
  <c r="R23" i="42" s="1"/>
  <c r="AW58" i="43"/>
  <c r="R29" i="42" s="1"/>
  <c r="BE58" i="43"/>
  <c r="R31" i="42" s="1"/>
  <c r="AC58" i="43"/>
  <c r="R24" i="42" s="1"/>
  <c r="BA58" i="43"/>
  <c r="R30" i="42" s="1"/>
  <c r="U58" i="43"/>
  <c r="R22" i="42" s="1"/>
  <c r="BM57" i="43"/>
  <c r="I58" i="43"/>
  <c r="R19" i="42" s="1"/>
  <c r="AO58" i="43"/>
  <c r="R27" i="42" s="1"/>
  <c r="AG58" i="43"/>
  <c r="R25" i="42" s="1"/>
  <c r="BM56" i="43"/>
  <c r="V30" i="41"/>
  <c r="E58" i="43"/>
  <c r="R18" i="42" s="1"/>
  <c r="D17" i="43"/>
  <c r="B18" i="43"/>
  <c r="D16" i="43"/>
  <c r="Q58" i="43"/>
  <c r="R21" i="42" s="1"/>
  <c r="BM58" i="43" l="1"/>
  <c r="B19" i="43"/>
  <c r="D18" i="43"/>
  <c r="B20" i="43" l="1"/>
  <c r="D19" i="43"/>
  <c r="D20" i="43" l="1"/>
  <c r="B21" i="43"/>
  <c r="AC1" i="32"/>
  <c r="AC1" i="31"/>
  <c r="AC1" i="30"/>
  <c r="AC1" i="29"/>
  <c r="AC1" i="28"/>
  <c r="D21" i="43" l="1"/>
  <c r="B22" i="43"/>
  <c r="AC1" i="2"/>
  <c r="S4" i="35"/>
  <c r="S5" i="35"/>
  <c r="S6" i="35"/>
  <c r="S7" i="35"/>
  <c r="S8" i="35"/>
  <c r="S9" i="35"/>
  <c r="S10" i="35"/>
  <c r="S11" i="35"/>
  <c r="S12" i="35"/>
  <c r="S13" i="35"/>
  <c r="S14" i="35"/>
  <c r="S15" i="35"/>
  <c r="S16" i="35"/>
  <c r="S17" i="35"/>
  <c r="S18" i="35"/>
  <c r="S19" i="35"/>
  <c r="S20" i="35"/>
  <c r="S21" i="35"/>
  <c r="S22" i="35"/>
  <c r="S23" i="35"/>
  <c r="S24" i="35"/>
  <c r="S25" i="35"/>
  <c r="S26" i="35"/>
  <c r="S27" i="35"/>
  <c r="S28" i="35"/>
  <c r="S29" i="35"/>
  <c r="S30" i="35"/>
  <c r="S31" i="35"/>
  <c r="S32" i="35"/>
  <c r="S33" i="35"/>
  <c r="S34" i="35"/>
  <c r="S35" i="35"/>
  <c r="S36" i="35"/>
  <c r="S37" i="35"/>
  <c r="S38" i="35"/>
  <c r="S39" i="35"/>
  <c r="S40" i="35"/>
  <c r="S41" i="35"/>
  <c r="S42" i="35"/>
  <c r="S43" i="35"/>
  <c r="S44" i="35"/>
  <c r="S45" i="35"/>
  <c r="S46" i="35"/>
  <c r="S47" i="35"/>
  <c r="S48" i="35"/>
  <c r="S49" i="35"/>
  <c r="S50" i="35"/>
  <c r="S51" i="35"/>
  <c r="S52" i="35"/>
  <c r="S53" i="35"/>
  <c r="S54" i="35"/>
  <c r="S55" i="35"/>
  <c r="S3" i="35"/>
  <c r="B26" i="35"/>
  <c r="B27" i="35"/>
  <c r="G20" i="2"/>
  <c r="G20" i="28"/>
  <c r="D22" i="43" l="1"/>
  <c r="B23" i="43"/>
  <c r="B31" i="35"/>
  <c r="B30" i="35"/>
  <c r="B29" i="35"/>
  <c r="B28" i="35"/>
  <c r="B25" i="35"/>
  <c r="B24" i="35"/>
  <c r="B23" i="35"/>
  <c r="B22" i="35"/>
  <c r="B21" i="35"/>
  <c r="B20" i="35"/>
  <c r="B19" i="35"/>
  <c r="B18" i="35"/>
  <c r="B17" i="35"/>
  <c r="B16" i="35"/>
  <c r="B15" i="35"/>
  <c r="B14" i="35"/>
  <c r="B13" i="35"/>
  <c r="B12" i="35"/>
  <c r="B11" i="35"/>
  <c r="B10" i="35"/>
  <c r="B9" i="35"/>
  <c r="B8" i="35"/>
  <c r="B7" i="35"/>
  <c r="B6" i="35"/>
  <c r="B5" i="35"/>
  <c r="B4" i="35"/>
  <c r="B3" i="35"/>
  <c r="B24" i="43" l="1"/>
  <c r="D23" i="43"/>
  <c r="O24" i="1"/>
  <c r="O25" i="1"/>
  <c r="O26" i="1"/>
  <c r="O27" i="1"/>
  <c r="O28" i="1"/>
  <c r="O29" i="1"/>
  <c r="K29" i="1" s="1" a="1"/>
  <c r="K29" i="1" s="1"/>
  <c r="O30" i="1"/>
  <c r="O31" i="1"/>
  <c r="O32" i="1"/>
  <c r="O33" i="1"/>
  <c r="O34" i="1"/>
  <c r="O35" i="1"/>
  <c r="O36" i="1"/>
  <c r="O37" i="1"/>
  <c r="O38" i="1"/>
  <c r="B25" i="43" l="1"/>
  <c r="D24" i="43"/>
  <c r="M24" i="1"/>
  <c r="J24" i="1" s="1" a="1"/>
  <c r="J24" i="1" s="1"/>
  <c r="M32" i="1"/>
  <c r="H32" i="1" s="1" a="1"/>
  <c r="H32" i="1" s="1"/>
  <c r="P32" i="1" s="1"/>
  <c r="Q32" i="1" s="1"/>
  <c r="R32" i="1" s="1"/>
  <c r="M30" i="1"/>
  <c r="M28" i="1"/>
  <c r="M25" i="1"/>
  <c r="M33" i="1"/>
  <c r="H33" i="1" s="1" a="1"/>
  <c r="H33" i="1" s="1"/>
  <c r="P33" i="1" s="1"/>
  <c r="Q33" i="1" s="1"/>
  <c r="R33" i="1" s="1"/>
  <c r="M29" i="1"/>
  <c r="M27" i="1"/>
  <c r="M26" i="1"/>
  <c r="K26" i="1" s="1" a="1"/>
  <c r="K26" i="1" s="1"/>
  <c r="M31" i="1"/>
  <c r="K31" i="1" s="1" a="1"/>
  <c r="K31" i="1" s="1"/>
  <c r="M38" i="1"/>
  <c r="H38" i="1" s="1" a="1"/>
  <c r="H38" i="1" s="1"/>
  <c r="P38" i="1" s="1"/>
  <c r="M34" i="1"/>
  <c r="H34" i="1" s="1" a="1"/>
  <c r="H34" i="1" s="1"/>
  <c r="P34" i="1" s="1"/>
  <c r="Q34" i="1" s="1"/>
  <c r="R34" i="1" s="1"/>
  <c r="M35" i="1"/>
  <c r="H35" i="1" s="1" a="1"/>
  <c r="H35" i="1" s="1"/>
  <c r="P35" i="1" s="1"/>
  <c r="Q35" i="1" s="1"/>
  <c r="R35" i="1" s="1"/>
  <c r="M36" i="1"/>
  <c r="H36" i="1" s="1" a="1"/>
  <c r="H36" i="1" s="1"/>
  <c r="P36" i="1" s="1"/>
  <c r="M37" i="1"/>
  <c r="H37" i="1" s="1" a="1"/>
  <c r="H37" i="1" s="1"/>
  <c r="P37" i="1" s="1"/>
  <c r="Q28" i="1"/>
  <c r="R28" i="1" s="1"/>
  <c r="H27" i="1" l="1" a="1"/>
  <c r="H27" i="1" s="1"/>
  <c r="J27" i="1" a="1"/>
  <c r="J27" i="1" s="1"/>
  <c r="K24" i="1" a="1"/>
  <c r="K24" i="1" s="1"/>
  <c r="H24" i="1" a="1"/>
  <c r="H24" i="1" s="1"/>
  <c r="K28" i="1" a="1"/>
  <c r="K28" i="1" s="1"/>
  <c r="H28" i="1" a="1"/>
  <c r="H28" i="1" s="1"/>
  <c r="I28" i="1" s="1"/>
  <c r="P26" i="1"/>
  <c r="H26" i="1" a="1"/>
  <c r="H26" i="1" s="1"/>
  <c r="H25" i="1" a="1"/>
  <c r="H25" i="1" s="1"/>
  <c r="J25" i="1" a="1"/>
  <c r="J25" i="1" s="1"/>
  <c r="P25" i="1" s="1"/>
  <c r="Q25" i="1" s="1"/>
  <c r="R25" i="1" s="1"/>
  <c r="J30" i="1" a="1"/>
  <c r="J30" i="1" s="1"/>
  <c r="H30" i="1" a="1"/>
  <c r="H30" i="1" s="1"/>
  <c r="I30" i="1" s="1"/>
  <c r="K38" i="1" a="1"/>
  <c r="K38" i="1" s="1"/>
  <c r="K36" i="1" a="1"/>
  <c r="K36" i="1" s="1"/>
  <c r="K35" i="1" a="1"/>
  <c r="K35" i="1" s="1"/>
  <c r="K34" i="1" a="1"/>
  <c r="K34" i="1" s="1"/>
  <c r="K33" i="1" a="1"/>
  <c r="K33" i="1" s="1"/>
  <c r="K32" i="1" a="1"/>
  <c r="K32" i="1" s="1"/>
  <c r="I34" i="1"/>
  <c r="I35" i="1"/>
  <c r="I36" i="1"/>
  <c r="K37" i="1" a="1"/>
  <c r="K37" i="1" s="1"/>
  <c r="I37" i="1"/>
  <c r="I38" i="1"/>
  <c r="R8" i="15"/>
  <c r="I29" i="1"/>
  <c r="B26" i="43"/>
  <c r="D25" i="43"/>
  <c r="Q36" i="1"/>
  <c r="R36" i="1" s="1"/>
  <c r="Q38" i="1"/>
  <c r="R38" i="1" s="1"/>
  <c r="Q37" i="1"/>
  <c r="R37" i="1" s="1"/>
  <c r="AA56" i="37"/>
  <c r="Y61" i="37" s="1"/>
  <c r="Y56" i="37"/>
  <c r="W56" i="37"/>
  <c r="U61" i="37" s="1"/>
  <c r="U56" i="37"/>
  <c r="S56" i="37"/>
  <c r="Q61" i="37" s="1"/>
  <c r="Q56" i="37"/>
  <c r="O56" i="37"/>
  <c r="M61" i="37" s="1"/>
  <c r="M56" i="37"/>
  <c r="K56" i="37"/>
  <c r="I61" i="37" s="1"/>
  <c r="I56" i="37"/>
  <c r="G56" i="37"/>
  <c r="E61" i="37" s="1"/>
  <c r="E56" i="37"/>
  <c r="AA15" i="37"/>
  <c r="Y59" i="37" s="1"/>
  <c r="Y15" i="37"/>
  <c r="Y58" i="37" s="1"/>
  <c r="W15" i="37"/>
  <c r="U59" i="37" s="1"/>
  <c r="U15" i="37"/>
  <c r="U58" i="37" s="1"/>
  <c r="S15" i="37"/>
  <c r="Q59" i="37" s="1"/>
  <c r="Q15" i="37"/>
  <c r="Q58" i="37" s="1"/>
  <c r="O15" i="37"/>
  <c r="M59" i="37" s="1"/>
  <c r="M15" i="37"/>
  <c r="M58" i="37" s="1"/>
  <c r="K15" i="37"/>
  <c r="I59" i="37" s="1"/>
  <c r="I15" i="37"/>
  <c r="I58" i="37" s="1"/>
  <c r="G15" i="37"/>
  <c r="E59" i="37" s="1"/>
  <c r="E15" i="37"/>
  <c r="E58" i="37" s="1"/>
  <c r="S5" i="37"/>
  <c r="M23" i="15" l="1" a="1"/>
  <c r="M23" i="15" s="1"/>
  <c r="P27" i="1"/>
  <c r="K27" i="1" a="1"/>
  <c r="K27" i="1" s="1"/>
  <c r="I25" i="1"/>
  <c r="D12" i="15"/>
  <c r="D13" i="15"/>
  <c r="K25" i="1" a="1"/>
  <c r="K25" i="1" s="1"/>
  <c r="M20" i="15" a="1"/>
  <c r="M20" i="15" s="1"/>
  <c r="K30" i="1" a="1"/>
  <c r="K30" i="1" s="1"/>
  <c r="P30" i="1"/>
  <c r="Q30" i="1" s="1"/>
  <c r="R30" i="1" s="1"/>
  <c r="D11" i="15"/>
  <c r="D10" i="15"/>
  <c r="H15" i="42"/>
  <c r="F15" i="42" s="1"/>
  <c r="H15" i="4"/>
  <c r="F15" i="4" s="1"/>
  <c r="P29" i="1"/>
  <c r="Q29" i="1" s="1"/>
  <c r="R29" i="1" s="1"/>
  <c r="M22" i="15" a="1"/>
  <c r="M22" i="15" s="1"/>
  <c r="P24" i="1"/>
  <c r="H16" i="3"/>
  <c r="F16" i="3" s="1"/>
  <c r="P31" i="1"/>
  <c r="H13" i="32"/>
  <c r="G13" i="32" s="1"/>
  <c r="H16" i="41"/>
  <c r="F16" i="41" s="1"/>
  <c r="M24" i="15" a="1"/>
  <c r="M24" i="15" s="1"/>
  <c r="D26" i="43"/>
  <c r="B27" i="43"/>
  <c r="E60" i="37"/>
  <c r="AC59" i="37"/>
  <c r="AC61" i="37"/>
  <c r="M60" i="37"/>
  <c r="Q60" i="37"/>
  <c r="AC58" i="37"/>
  <c r="U60" i="37"/>
  <c r="Y60" i="37"/>
  <c r="I60" i="37"/>
  <c r="D27" i="43" l="1"/>
  <c r="B28" i="43"/>
  <c r="AC60" i="37"/>
  <c r="D28" i="43" l="1"/>
  <c r="B29" i="43"/>
  <c r="B30" i="43" l="1"/>
  <c r="D29" i="43"/>
  <c r="B31" i="43" l="1"/>
  <c r="D30" i="43"/>
  <c r="B32" i="43" l="1"/>
  <c r="D31" i="43"/>
  <c r="E56" i="35"/>
  <c r="F56" i="35"/>
  <c r="G56" i="35"/>
  <c r="H56" i="35"/>
  <c r="I56" i="35"/>
  <c r="J56" i="35"/>
  <c r="K56" i="35"/>
  <c r="L56" i="35"/>
  <c r="M56" i="35"/>
  <c r="N56" i="35"/>
  <c r="O56" i="35"/>
  <c r="E58" i="35" a="1"/>
  <c r="E58" i="35" s="1"/>
  <c r="F58" i="35" a="1"/>
  <c r="F58" i="35" s="1"/>
  <c r="G58" i="35" a="1"/>
  <c r="G58" i="35" s="1"/>
  <c r="H58" i="35" a="1"/>
  <c r="H58" i="35" s="1"/>
  <c r="I58" i="35" a="1"/>
  <c r="I58" i="35" s="1"/>
  <c r="J58" i="35" a="1"/>
  <c r="J58" i="35" s="1"/>
  <c r="K58" i="35" a="1"/>
  <c r="K58" i="35" s="1"/>
  <c r="L58" i="35" a="1"/>
  <c r="L58" i="35" s="1"/>
  <c r="M58" i="35" a="1"/>
  <c r="M58" i="35" s="1"/>
  <c r="N58" i="35" a="1"/>
  <c r="N58" i="35" s="1"/>
  <c r="O58" i="35" a="1"/>
  <c r="O58" i="35" s="1"/>
  <c r="U13" i="35"/>
  <c r="U12" i="35"/>
  <c r="U11" i="35"/>
  <c r="U10" i="35"/>
  <c r="U9" i="35"/>
  <c r="U8" i="35"/>
  <c r="U7" i="35"/>
  <c r="U6" i="35"/>
  <c r="U5" i="35"/>
  <c r="U4" i="35"/>
  <c r="U3" i="35"/>
  <c r="T15" i="3" a="1"/>
  <c r="T15" i="3" s="1"/>
  <c r="T14" i="3" a="1"/>
  <c r="T14" i="3" s="1"/>
  <c r="Z12" i="3" a="1"/>
  <c r="Z12" i="3" s="1"/>
  <c r="X12" i="3" a="1"/>
  <c r="X12" i="3" s="1"/>
  <c r="T12" i="3" a="1"/>
  <c r="T12" i="3" s="1"/>
  <c r="T11" i="3" a="1"/>
  <c r="T11" i="3" s="1"/>
  <c r="T10" i="3" a="1"/>
  <c r="T10" i="3" s="1"/>
  <c r="T9" i="3" a="1"/>
  <c r="T9" i="3" s="1"/>
  <c r="T8" i="3" a="1"/>
  <c r="T8" i="3" s="1"/>
  <c r="T7" i="3" a="1"/>
  <c r="T7" i="3" s="1"/>
  <c r="U6" i="3" a="1"/>
  <c r="U6" i="3" s="1"/>
  <c r="P15" i="4" a="1"/>
  <c r="P15" i="4" s="1"/>
  <c r="P14" i="4" a="1"/>
  <c r="P14" i="4" s="1"/>
  <c r="V12" i="4" a="1"/>
  <c r="V12" i="4" s="1"/>
  <c r="T12" i="4" a="1"/>
  <c r="T12" i="4" s="1"/>
  <c r="P12" i="4" a="1"/>
  <c r="P12" i="4" s="1"/>
  <c r="P11" i="4" a="1"/>
  <c r="P11" i="4" s="1"/>
  <c r="P10" i="4" a="1"/>
  <c r="P10" i="4" s="1"/>
  <c r="P9" i="4" a="1"/>
  <c r="P9" i="4" s="1"/>
  <c r="P8" i="4" a="1"/>
  <c r="P8" i="4" s="1"/>
  <c r="P7" i="4" a="1"/>
  <c r="P7" i="4" s="1"/>
  <c r="Q6" i="4" a="1"/>
  <c r="Q6" i="4" s="1"/>
  <c r="R15" i="32" a="1"/>
  <c r="R15" i="32" s="1"/>
  <c r="R14" i="32" a="1"/>
  <c r="R14" i="32" s="1"/>
  <c r="X12" i="32" a="1"/>
  <c r="X12" i="32" s="1"/>
  <c r="R12" i="32" a="1"/>
  <c r="R12" i="32" s="1"/>
  <c r="R11" i="32" a="1"/>
  <c r="R11" i="32" s="1"/>
  <c r="R10" i="32" a="1"/>
  <c r="R10" i="32" s="1"/>
  <c r="R9" i="32" a="1"/>
  <c r="R9" i="32" s="1"/>
  <c r="R8" i="32" a="1"/>
  <c r="R8" i="32" s="1"/>
  <c r="R7" i="32" a="1"/>
  <c r="R7" i="32" s="1"/>
  <c r="S6" i="32" a="1"/>
  <c r="S6" i="32" s="1"/>
  <c r="R15" i="31" a="1"/>
  <c r="R15" i="31" s="1"/>
  <c r="R14" i="31" a="1"/>
  <c r="R14" i="31" s="1"/>
  <c r="X12" i="31" a="1"/>
  <c r="X12" i="31" s="1"/>
  <c r="R12" i="31" a="1"/>
  <c r="R12" i="31" s="1"/>
  <c r="R11" i="31" a="1"/>
  <c r="R11" i="31" s="1"/>
  <c r="R10" i="31" a="1"/>
  <c r="R10" i="31" s="1"/>
  <c r="R9" i="31" a="1"/>
  <c r="R9" i="31" s="1"/>
  <c r="R8" i="31" a="1"/>
  <c r="R8" i="31" s="1"/>
  <c r="R7" i="31" a="1"/>
  <c r="R7" i="31" s="1"/>
  <c r="S6" i="31" a="1"/>
  <c r="S6" i="31" s="1"/>
  <c r="R15" i="30" a="1"/>
  <c r="R15" i="30" s="1"/>
  <c r="R14" i="30" a="1"/>
  <c r="R14" i="30" s="1"/>
  <c r="X12" i="30" a="1"/>
  <c r="X12" i="30" s="1"/>
  <c r="R12" i="30" a="1"/>
  <c r="R12" i="30" s="1"/>
  <c r="R11" i="30" a="1"/>
  <c r="R11" i="30" s="1"/>
  <c r="R10" i="30" a="1"/>
  <c r="R10" i="30" s="1"/>
  <c r="R9" i="30" a="1"/>
  <c r="R9" i="30" s="1"/>
  <c r="R8" i="30" a="1"/>
  <c r="R8" i="30" s="1"/>
  <c r="R7" i="30" a="1"/>
  <c r="R7" i="30" s="1"/>
  <c r="S6" i="30" a="1"/>
  <c r="S6" i="30" s="1"/>
  <c r="R15" i="29" a="1"/>
  <c r="R15" i="29" s="1"/>
  <c r="R14" i="29" a="1"/>
  <c r="R14" i="29" s="1"/>
  <c r="X12" i="29" a="1"/>
  <c r="X12" i="29" s="1"/>
  <c r="R12" i="29" a="1"/>
  <c r="R12" i="29" s="1"/>
  <c r="R11" i="29" a="1"/>
  <c r="R11" i="29" s="1"/>
  <c r="R10" i="29" a="1"/>
  <c r="R10" i="29" s="1"/>
  <c r="R9" i="29" a="1"/>
  <c r="R9" i="29" s="1"/>
  <c r="R8" i="29" a="1"/>
  <c r="R8" i="29" s="1"/>
  <c r="R7" i="29" a="1"/>
  <c r="R7" i="29" s="1"/>
  <c r="S6" i="29" a="1"/>
  <c r="S6" i="29" s="1"/>
  <c r="R15" i="28" a="1"/>
  <c r="R15" i="28" s="1"/>
  <c r="R14" i="28" a="1"/>
  <c r="R14" i="28" s="1"/>
  <c r="X12" i="28" a="1"/>
  <c r="X12" i="28" s="1"/>
  <c r="R12" i="28" a="1"/>
  <c r="R12" i="28" s="1"/>
  <c r="R11" i="28" a="1"/>
  <c r="R11" i="28" s="1"/>
  <c r="R10" i="28" a="1"/>
  <c r="R10" i="28" s="1"/>
  <c r="R9" i="28" a="1"/>
  <c r="R9" i="28" s="1"/>
  <c r="R8" i="28" a="1"/>
  <c r="R8" i="28" s="1"/>
  <c r="R7" i="28" a="1"/>
  <c r="R7" i="28" s="1"/>
  <c r="S6" i="28" a="1"/>
  <c r="S6" i="28" s="1"/>
  <c r="R15" i="2" a="1"/>
  <c r="R15" i="2" s="1"/>
  <c r="R14" i="2" a="1"/>
  <c r="R14" i="2" s="1"/>
  <c r="X12" i="2" a="1"/>
  <c r="X12" i="2" s="1"/>
  <c r="R12" i="2" a="1"/>
  <c r="R12" i="2" s="1"/>
  <c r="R11" i="2" a="1"/>
  <c r="R11" i="2" s="1"/>
  <c r="R10" i="2" a="1"/>
  <c r="R10" i="2" s="1"/>
  <c r="R9" i="2" a="1"/>
  <c r="R9" i="2" s="1"/>
  <c r="R8" i="2" a="1"/>
  <c r="R8" i="2" s="1"/>
  <c r="R7" i="2" a="1"/>
  <c r="R7" i="2" s="1"/>
  <c r="S6" i="2" a="1"/>
  <c r="S6" i="2" s="1"/>
  <c r="Z5" i="14" a="1"/>
  <c r="Z5" i="14" s="1"/>
  <c r="Y6" i="14" a="1"/>
  <c r="Y6" i="14" s="1"/>
  <c r="Y7" i="14" a="1"/>
  <c r="Y7" i="14" s="1"/>
  <c r="Y8" i="14" a="1"/>
  <c r="Y8" i="14" s="1"/>
  <c r="Y9" i="14" a="1"/>
  <c r="Y9" i="14" s="1"/>
  <c r="Y10" i="14" a="1"/>
  <c r="Y10" i="14" s="1"/>
  <c r="AE11" i="14" a="1"/>
  <c r="AE11" i="14" s="1"/>
  <c r="Y13" i="14" a="1"/>
  <c r="Y13" i="14" s="1"/>
  <c r="Y14" i="14" a="1"/>
  <c r="Y14" i="14" s="1"/>
  <c r="V29" i="3"/>
  <c r="D32" i="43" l="1"/>
  <c r="B33" i="43"/>
  <c r="V3" i="35" a="1"/>
  <c r="V3" i="35" s="1"/>
  <c r="V27" i="3"/>
  <c r="V28" i="3" s="1"/>
  <c r="B34" i="43" l="1"/>
  <c r="D33" i="43"/>
  <c r="V30" i="3"/>
  <c r="B35" i="43" l="1"/>
  <c r="D34" i="43"/>
  <c r="L24" i="32"/>
  <c r="G24" i="32"/>
  <c r="L23" i="32"/>
  <c r="L25" i="32" s="1"/>
  <c r="G23" i="32"/>
  <c r="G25" i="32" s="1"/>
  <c r="V22" i="32"/>
  <c r="Q22" i="32"/>
  <c r="Q23" i="32" s="1"/>
  <c r="G20" i="32"/>
  <c r="L25" i="31"/>
  <c r="L24" i="31"/>
  <c r="G24" i="31"/>
  <c r="L23" i="31"/>
  <c r="G23" i="31"/>
  <c r="G25" i="31" s="1"/>
  <c r="V22" i="31"/>
  <c r="V24" i="31" s="1"/>
  <c r="Q22" i="31"/>
  <c r="G20" i="31"/>
  <c r="L24" i="30"/>
  <c r="G24" i="30"/>
  <c r="L23" i="30"/>
  <c r="L25" i="30" s="1"/>
  <c r="G23" i="30"/>
  <c r="G25" i="30" s="1"/>
  <c r="V22" i="30"/>
  <c r="V23" i="30" s="1"/>
  <c r="Q22" i="30"/>
  <c r="Q23" i="30" s="1"/>
  <c r="G20" i="30"/>
  <c r="L24" i="29"/>
  <c r="G24" i="29"/>
  <c r="L23" i="29"/>
  <c r="L25" i="29" s="1"/>
  <c r="G23" i="29"/>
  <c r="G25" i="29" s="1"/>
  <c r="V22" i="29"/>
  <c r="Q22" i="29"/>
  <c r="Q23" i="29" s="1"/>
  <c r="G20" i="29"/>
  <c r="L24" i="28"/>
  <c r="G24" i="28"/>
  <c r="L23" i="28"/>
  <c r="L25" i="28" s="1"/>
  <c r="G23" i="28"/>
  <c r="G25" i="28" s="1"/>
  <c r="V22" i="28"/>
  <c r="V23" i="28" s="1"/>
  <c r="Q22" i="28"/>
  <c r="D35" i="43" l="1"/>
  <c r="B36" i="43"/>
  <c r="Q24" i="30"/>
  <c r="V25" i="28"/>
  <c r="V23" i="29"/>
  <c r="V25" i="29" s="1"/>
  <c r="Q25" i="30"/>
  <c r="V23" i="32"/>
  <c r="V25" i="32" s="1"/>
  <c r="V25" i="30"/>
  <c r="Q23" i="31"/>
  <c r="Q25" i="31" s="1"/>
  <c r="Q25" i="32"/>
  <c r="Q23" i="28"/>
  <c r="Q25" i="28" s="1"/>
  <c r="Q24" i="28"/>
  <c r="V23" i="31"/>
  <c r="V25" i="31" s="1"/>
  <c r="V24" i="28"/>
  <c r="Q24" i="32"/>
  <c r="Q25" i="29"/>
  <c r="V24" i="32"/>
  <c r="Q24" i="31"/>
  <c r="V24" i="30"/>
  <c r="Q24" i="29"/>
  <c r="V24" i="29"/>
  <c r="B37" i="43" l="1"/>
  <c r="D36" i="43"/>
  <c r="B38" i="14" a="1"/>
  <c r="B38" i="14" s="1"/>
  <c r="Z38" i="14" s="1"/>
  <c r="B38" i="43" l="1"/>
  <c r="D37" i="43"/>
  <c r="D38" i="43" l="1"/>
  <c r="B39" i="43"/>
  <c r="B15" i="5"/>
  <c r="B16" i="5" s="1"/>
  <c r="D39" i="43" l="1"/>
  <c r="B40" i="43"/>
  <c r="BK54" i="5"/>
  <c r="BI59" i="5" s="1"/>
  <c r="V32" i="4"/>
  <c r="J32" i="4"/>
  <c r="F32" i="4"/>
  <c r="B32" i="4"/>
  <c r="V31" i="4"/>
  <c r="J31" i="4"/>
  <c r="F31" i="4"/>
  <c r="B31" i="4"/>
  <c r="V30" i="4"/>
  <c r="J30" i="4"/>
  <c r="F30" i="4"/>
  <c r="B30" i="4"/>
  <c r="V29" i="4"/>
  <c r="J29" i="4"/>
  <c r="F29" i="4"/>
  <c r="B29" i="4"/>
  <c r="V28" i="4"/>
  <c r="J28" i="4"/>
  <c r="F28" i="4"/>
  <c r="B28" i="4"/>
  <c r="V27" i="4"/>
  <c r="J27" i="4"/>
  <c r="F27" i="4"/>
  <c r="B27" i="4"/>
  <c r="V26" i="4"/>
  <c r="J26" i="4"/>
  <c r="F26" i="4"/>
  <c r="B26" i="4"/>
  <c r="V25" i="4"/>
  <c r="J25" i="4"/>
  <c r="F25" i="4"/>
  <c r="B25" i="4"/>
  <c r="V24" i="4"/>
  <c r="J24" i="4"/>
  <c r="F24" i="4"/>
  <c r="B24" i="4"/>
  <c r="V23" i="4"/>
  <c r="J23" i="4"/>
  <c r="F23" i="4"/>
  <c r="B23" i="4"/>
  <c r="V22" i="4"/>
  <c r="J22" i="4"/>
  <c r="F22" i="4"/>
  <c r="B22" i="4"/>
  <c r="B41" i="43" l="1"/>
  <c r="D40" i="43"/>
  <c r="BI54" i="5"/>
  <c r="B42" i="43" l="1"/>
  <c r="D41" i="43"/>
  <c r="D15" i="5"/>
  <c r="G54" i="5"/>
  <c r="E59" i="5" s="1"/>
  <c r="V21" i="4"/>
  <c r="J21" i="4"/>
  <c r="F21" i="4"/>
  <c r="B21" i="4"/>
  <c r="V20" i="4"/>
  <c r="J20" i="4"/>
  <c r="F20" i="4"/>
  <c r="V19" i="4"/>
  <c r="J19" i="4"/>
  <c r="F19" i="4"/>
  <c r="B19" i="4"/>
  <c r="V18" i="4"/>
  <c r="J18" i="4"/>
  <c r="F18" i="4"/>
  <c r="B18" i="4"/>
  <c r="BG54" i="5"/>
  <c r="BE59" i="5" s="1"/>
  <c r="BE54" i="5"/>
  <c r="BC54" i="5"/>
  <c r="BA59" i="5" s="1"/>
  <c r="BA54" i="5"/>
  <c r="AY54" i="5"/>
  <c r="AW59" i="5" s="1"/>
  <c r="AW54" i="5"/>
  <c r="AU54" i="5"/>
  <c r="AS59" i="5" s="1"/>
  <c r="AS54" i="5"/>
  <c r="BK13" i="5"/>
  <c r="BI57" i="5" s="1"/>
  <c r="BI13" i="5"/>
  <c r="BI56" i="5" s="1"/>
  <c r="BG13" i="5"/>
  <c r="BE57" i="5" s="1"/>
  <c r="BE13" i="5"/>
  <c r="BE56" i="5" s="1"/>
  <c r="BC13" i="5"/>
  <c r="BA57" i="5" s="1"/>
  <c r="BA13" i="5"/>
  <c r="BA56" i="5" s="1"/>
  <c r="AY13" i="5"/>
  <c r="AW57" i="5" s="1"/>
  <c r="AW13" i="5"/>
  <c r="AW56" i="5" s="1"/>
  <c r="AU13" i="5"/>
  <c r="AS57" i="5" s="1"/>
  <c r="AS13" i="5"/>
  <c r="AS56" i="5" s="1"/>
  <c r="AQ54" i="5"/>
  <c r="AO59" i="5" s="1"/>
  <c r="AO54" i="5"/>
  <c r="AQ13" i="5"/>
  <c r="AO57" i="5" s="1"/>
  <c r="AO13" i="5"/>
  <c r="AO56" i="5" s="1"/>
  <c r="AM54" i="5"/>
  <c r="AK59" i="5" s="1"/>
  <c r="AK54" i="5"/>
  <c r="AM13" i="5"/>
  <c r="AK57" i="5" s="1"/>
  <c r="AK13" i="5"/>
  <c r="AK56" i="5" s="1"/>
  <c r="AI54" i="5"/>
  <c r="AG59" i="5" s="1"/>
  <c r="AG54" i="5"/>
  <c r="AI13" i="5"/>
  <c r="AG57" i="5" s="1"/>
  <c r="AG13" i="5"/>
  <c r="AG56" i="5" s="1"/>
  <c r="AE54" i="5"/>
  <c r="AC59" i="5" s="1"/>
  <c r="AC54" i="5"/>
  <c r="AE13" i="5"/>
  <c r="AC57" i="5" s="1"/>
  <c r="AC13" i="5"/>
  <c r="AC56" i="5" s="1"/>
  <c r="AA54" i="5"/>
  <c r="Y59" i="5" s="1"/>
  <c r="Y54" i="5"/>
  <c r="AA13" i="5"/>
  <c r="Y57" i="5" s="1"/>
  <c r="Y13" i="5"/>
  <c r="Y56" i="5" s="1"/>
  <c r="W54" i="5"/>
  <c r="U59" i="5" s="1"/>
  <c r="U54" i="5"/>
  <c r="W13" i="5"/>
  <c r="U57" i="5" s="1"/>
  <c r="U13" i="5"/>
  <c r="U56" i="5" s="1"/>
  <c r="S54" i="5"/>
  <c r="Q59" i="5" s="1"/>
  <c r="Q54" i="5"/>
  <c r="S13" i="5"/>
  <c r="Q57" i="5" s="1"/>
  <c r="Q13" i="5"/>
  <c r="Q56" i="5" s="1"/>
  <c r="O54" i="5"/>
  <c r="M59" i="5" s="1"/>
  <c r="M54" i="5"/>
  <c r="O13" i="5"/>
  <c r="M57" i="5" s="1"/>
  <c r="M13" i="5"/>
  <c r="M56" i="5" s="1"/>
  <c r="K54" i="5"/>
  <c r="I59" i="5" s="1"/>
  <c r="I54" i="5"/>
  <c r="K13" i="5"/>
  <c r="I57" i="5" s="1"/>
  <c r="I13" i="5"/>
  <c r="I56" i="5" s="1"/>
  <c r="E54" i="5"/>
  <c r="V4" i="5"/>
  <c r="G13" i="5"/>
  <c r="E57" i="5" s="1"/>
  <c r="E13" i="5"/>
  <c r="E56" i="5" s="1"/>
  <c r="B43" i="43" l="1"/>
  <c r="D42" i="43"/>
  <c r="BM56" i="5"/>
  <c r="BM57" i="5"/>
  <c r="BM59" i="5"/>
  <c r="E58" i="5"/>
  <c r="AO58" i="5"/>
  <c r="R27" i="4" s="1"/>
  <c r="AW58" i="5"/>
  <c r="R29" i="4" s="1"/>
  <c r="M58" i="5"/>
  <c r="R20" i="4" s="1"/>
  <c r="AC58" i="5"/>
  <c r="R24" i="4" s="1"/>
  <c r="Q58" i="5"/>
  <c r="R21" i="4" s="1"/>
  <c r="I58" i="5"/>
  <c r="AS58" i="5"/>
  <c r="R28" i="4" s="1"/>
  <c r="BA58" i="5"/>
  <c r="R30" i="4" s="1"/>
  <c r="U58" i="5"/>
  <c r="R22" i="4" s="1"/>
  <c r="BE58" i="5"/>
  <c r="R31" i="4" s="1"/>
  <c r="Y58" i="5"/>
  <c r="R23" i="4" s="1"/>
  <c r="AK58" i="5"/>
  <c r="R26" i="4" s="1"/>
  <c r="BI58" i="5"/>
  <c r="R32" i="4" s="1"/>
  <c r="AG58" i="5"/>
  <c r="R25" i="4" s="1"/>
  <c r="R36" i="4" l="1"/>
  <c r="M21" i="15" s="1" a="1"/>
  <c r="M21" i="15" s="1"/>
  <c r="M26" i="15" s="1"/>
  <c r="R34" i="42"/>
  <c r="R33" i="42"/>
  <c r="B44" i="43"/>
  <c r="D43" i="43"/>
  <c r="R18" i="4"/>
  <c r="BM58" i="5"/>
  <c r="R19" i="4"/>
  <c r="B17" i="5"/>
  <c r="D16" i="5"/>
  <c r="AD41" i="14" l="1"/>
  <c r="R33" i="4"/>
  <c r="R34" i="4"/>
  <c r="R35" i="42"/>
  <c r="D44" i="43"/>
  <c r="B45" i="43"/>
  <c r="D45" i="43" s="1"/>
  <c r="B18" i="5"/>
  <c r="D17" i="5"/>
  <c r="R37" i="42" l="1"/>
  <c r="R35" i="4"/>
  <c r="R37" i="4" s="1"/>
  <c r="B19" i="5"/>
  <c r="D18" i="5"/>
  <c r="B20" i="5" l="1"/>
  <c r="D19" i="5"/>
  <c r="B21" i="5" l="1"/>
  <c r="D20" i="5"/>
  <c r="B22" i="5" l="1"/>
  <c r="D21" i="5"/>
  <c r="B23" i="5" l="1"/>
  <c r="D22" i="5"/>
  <c r="B24" i="5" l="1"/>
  <c r="D23" i="5"/>
  <c r="B25" i="5" l="1"/>
  <c r="D24" i="5"/>
  <c r="B26" i="5" l="1"/>
  <c r="D25" i="5"/>
  <c r="B27" i="5" l="1"/>
  <c r="D26" i="5"/>
  <c r="B28" i="5" l="1"/>
  <c r="D27" i="5"/>
  <c r="B29" i="5" l="1"/>
  <c r="D28" i="5"/>
  <c r="B30" i="5" l="1"/>
  <c r="D29" i="5"/>
  <c r="B31" i="5" l="1"/>
  <c r="D30" i="5"/>
  <c r="B32" i="5" l="1"/>
  <c r="D31" i="5"/>
  <c r="B33" i="5" l="1"/>
  <c r="D32" i="5"/>
  <c r="B34" i="5" l="1"/>
  <c r="D33" i="5"/>
  <c r="B35" i="5" l="1"/>
  <c r="D34" i="5"/>
  <c r="B36" i="5" l="1"/>
  <c r="D35" i="5"/>
  <c r="B37" i="5" l="1"/>
  <c r="D36" i="5"/>
  <c r="B38" i="5" l="1"/>
  <c r="D37" i="5"/>
  <c r="B39" i="5" l="1"/>
  <c r="D38" i="5"/>
  <c r="B40" i="5" l="1"/>
  <c r="D39" i="5"/>
  <c r="B41" i="5" l="1"/>
  <c r="D40" i="5"/>
  <c r="B42" i="5" l="1"/>
  <c r="D41" i="5"/>
  <c r="B43" i="5" l="1"/>
  <c r="D42" i="5"/>
  <c r="B44" i="5" l="1"/>
  <c r="D43" i="5"/>
  <c r="B45" i="5" l="1"/>
  <c r="D45" i="5" s="1"/>
  <c r="D44" i="5"/>
  <c r="L24" i="2" l="1"/>
  <c r="G24" i="2"/>
  <c r="V22" i="2" l="1"/>
  <c r="V24" i="2" s="1"/>
  <c r="Q22" i="2"/>
  <c r="Q24" i="2" l="1"/>
  <c r="L23" i="2"/>
  <c r="L25" i="2" s="1"/>
  <c r="Q23" i="2"/>
  <c r="V23" i="2"/>
  <c r="V25" i="2" s="1"/>
  <c r="G23" i="2"/>
  <c r="G25" i="2" s="1"/>
  <c r="Q25" i="2" l="1"/>
  <c r="I31" i="1" l="1"/>
  <c r="I33" i="1"/>
  <c r="I26" i="1" l="1"/>
  <c r="Q31" i="1"/>
  <c r="R31" i="1" s="1"/>
  <c r="Q26" i="1"/>
  <c r="R26" i="1" s="1"/>
  <c r="I32" i="1"/>
  <c r="I27" i="1"/>
  <c r="B15" i="15" l="1"/>
  <c r="B14" i="15"/>
  <c r="B13" i="15"/>
  <c r="B12" i="15"/>
  <c r="B11" i="15"/>
  <c r="I24" i="1"/>
  <c r="H13" i="28"/>
  <c r="G13" i="28" s="1"/>
  <c r="H13" i="29"/>
  <c r="G13" i="29" s="1"/>
  <c r="H13" i="30"/>
  <c r="G13" i="30" s="1"/>
  <c r="H13" i="31"/>
  <c r="G13" i="31" s="1"/>
  <c r="Q24" i="1"/>
  <c r="R24" i="1" s="1"/>
  <c r="Q27" i="1"/>
  <c r="R27" i="1" s="1"/>
  <c r="B7" i="15"/>
  <c r="G15" i="29"/>
  <c r="H13" i="2"/>
  <c r="G13" i="2" s="1"/>
  <c r="G15" i="2"/>
  <c r="G17" i="30"/>
  <c r="G15" i="31"/>
  <c r="G15" i="28"/>
  <c r="G17" i="32"/>
  <c r="B10" i="15"/>
  <c r="M10" i="15" s="1" a="1"/>
  <c r="M10" i="15" s="1"/>
  <c r="B5" i="15"/>
  <c r="B8" i="15"/>
  <c r="B6" i="15"/>
  <c r="B9" i="15"/>
  <c r="M9" i="15" s="1" a="1"/>
  <c r="M9" i="15" s="1"/>
  <c r="B4" i="15"/>
  <c r="L4" i="15" s="1" a="1"/>
  <c r="L4" i="15" s="1"/>
  <c r="G17" i="31"/>
  <c r="G15" i="30"/>
  <c r="G15" i="32"/>
  <c r="G18" i="32"/>
  <c r="G18" i="31"/>
  <c r="G18" i="30"/>
  <c r="G18" i="28"/>
  <c r="G17" i="28"/>
  <c r="G18" i="29"/>
  <c r="G18" i="2"/>
  <c r="G17" i="2"/>
  <c r="G17" i="29"/>
  <c r="M11" i="15" l="1" a="1"/>
  <c r="M11" i="15" s="1"/>
  <c r="L11" i="15" a="1"/>
  <c r="L11" i="15" s="1"/>
  <c r="K11" i="15" a="1"/>
  <c r="K11" i="15" s="1"/>
  <c r="J11" i="15" a="1"/>
  <c r="J11" i="15" s="1"/>
  <c r="L12" i="15" a="1"/>
  <c r="L12" i="15" s="1"/>
  <c r="K12" i="15" a="1"/>
  <c r="K12" i="15" s="1"/>
  <c r="J12" i="15" a="1"/>
  <c r="J12" i="15" s="1"/>
  <c r="M13" i="15" a="1"/>
  <c r="M13" i="15" s="1"/>
  <c r="L13" i="15" a="1"/>
  <c r="L13" i="15" s="1"/>
  <c r="K13" i="15" a="1"/>
  <c r="K13" i="15" s="1"/>
  <c r="J13" i="15" a="1"/>
  <c r="J13" i="15" s="1"/>
  <c r="M12" i="15" a="1"/>
  <c r="M12" i="15" s="1"/>
  <c r="M8" i="15" a="1"/>
  <c r="M8" i="15" s="1"/>
  <c r="M6" i="15" a="1"/>
  <c r="M6" i="15" s="1"/>
  <c r="M7" i="15" a="1"/>
  <c r="M7" i="15" s="1"/>
  <c r="A13" i="15"/>
  <c r="G13" i="15"/>
  <c r="I13" i="15"/>
  <c r="F13" i="15"/>
  <c r="E13" i="15"/>
  <c r="H13" i="15"/>
  <c r="M5" i="15" a="1"/>
  <c r="M5" i="15" s="1"/>
  <c r="A11" i="15"/>
  <c r="F11" i="15"/>
  <c r="E11" i="15"/>
  <c r="G11" i="15"/>
  <c r="I11" i="15"/>
  <c r="H11" i="15"/>
  <c r="K10" i="15" a="1"/>
  <c r="K10" i="15" s="1"/>
  <c r="J10" i="15" a="1"/>
  <c r="J10" i="15" s="1"/>
  <c r="L10" i="15" a="1"/>
  <c r="L10" i="15" s="1"/>
  <c r="A12" i="15"/>
  <c r="F12" i="15"/>
  <c r="G12" i="15"/>
  <c r="I12" i="15"/>
  <c r="E12" i="15"/>
  <c r="H12" i="15"/>
  <c r="A4" i="15"/>
  <c r="M4" i="15" a="1"/>
  <c r="M4" i="15" s="1"/>
  <c r="A15" i="15"/>
  <c r="A6" i="15"/>
  <c r="A14" i="15"/>
  <c r="A7" i="15"/>
  <c r="D4" i="15" a="1"/>
  <c r="D4" i="15" s="1"/>
  <c r="A9" i="15"/>
  <c r="S38" i="1" a="1"/>
  <c r="S38" i="1" s="1"/>
  <c r="S25" i="1" a="1"/>
  <c r="S25" i="1" s="1"/>
  <c r="I8" i="37" s="1"/>
  <c r="I9" i="37" s="1"/>
  <c r="S30" i="1" a="1"/>
  <c r="S30" i="1" s="1"/>
  <c r="S37" i="1" a="1"/>
  <c r="S37" i="1" s="1"/>
  <c r="S27" i="1" a="1"/>
  <c r="S27" i="1" s="1"/>
  <c r="Q12" i="37" s="1"/>
  <c r="S32" i="1" a="1"/>
  <c r="S32" i="1" s="1"/>
  <c r="S29" i="1" a="1"/>
  <c r="S29" i="1" s="1"/>
  <c r="Y12" i="37" s="1"/>
  <c r="S36" i="1" a="1"/>
  <c r="S36" i="1" s="1"/>
  <c r="S26" i="1" a="1"/>
  <c r="S26" i="1" s="1"/>
  <c r="M8" i="37" s="1"/>
  <c r="M9" i="37" s="1"/>
  <c r="S24" i="1" a="1"/>
  <c r="S24" i="1" s="1"/>
  <c r="E12" i="37" s="1"/>
  <c r="S31" i="1" a="1"/>
  <c r="S31" i="1" s="1"/>
  <c r="S35" i="1" a="1"/>
  <c r="S35" i="1" s="1"/>
  <c r="S28" i="1" a="1"/>
  <c r="S28" i="1" s="1"/>
  <c r="U12" i="37" s="1"/>
  <c r="S34" i="1" a="1"/>
  <c r="S34" i="1" s="1"/>
  <c r="S33" i="1" a="1"/>
  <c r="S33" i="1" s="1"/>
  <c r="A5" i="15"/>
  <c r="J5" i="15" a="1"/>
  <c r="J5" i="15" s="1"/>
  <c r="E7" i="15" a="1"/>
  <c r="E7" i="15" s="1"/>
  <c r="I7" i="15" a="1"/>
  <c r="I7" i="15" s="1"/>
  <c r="K7" i="15" a="1"/>
  <c r="K7" i="15" s="1"/>
  <c r="F7" i="15" a="1"/>
  <c r="F7" i="15" s="1"/>
  <c r="L7" i="15" a="1"/>
  <c r="L7" i="15" s="1"/>
  <c r="G7" i="15" a="1"/>
  <c r="G7" i="15" s="1"/>
  <c r="J7" i="15" a="1"/>
  <c r="J7" i="15" s="1"/>
  <c r="H7" i="15" a="1"/>
  <c r="H7" i="15" s="1"/>
  <c r="F14" i="15" a="1"/>
  <c r="F14" i="15" s="1"/>
  <c r="H10" i="15"/>
  <c r="E10" i="15"/>
  <c r="H5" i="15" a="1"/>
  <c r="H5" i="15" s="1"/>
  <c r="L5" i="15" a="1"/>
  <c r="L5" i="15" s="1"/>
  <c r="I10" i="15"/>
  <c r="E5" i="15" a="1"/>
  <c r="E5" i="15" s="1"/>
  <c r="G5" i="15" a="1"/>
  <c r="G5" i="15" s="1"/>
  <c r="G10" i="15"/>
  <c r="K5" i="15" a="1"/>
  <c r="K5" i="15" s="1"/>
  <c r="F5" i="15" a="1"/>
  <c r="F5" i="15" s="1"/>
  <c r="I5" i="15" a="1"/>
  <c r="I5" i="15" s="1"/>
  <c r="F10" i="15"/>
  <c r="A10" i="15"/>
  <c r="F15" i="15" a="1"/>
  <c r="F15" i="15" s="1"/>
  <c r="H8" i="15" a="1"/>
  <c r="H8" i="15" s="1"/>
  <c r="A8" i="15"/>
  <c r="G8" i="15" a="1"/>
  <c r="G8" i="15" s="1"/>
  <c r="E8" i="15" a="1"/>
  <c r="E8" i="15" s="1"/>
  <c r="I8" i="15" a="1"/>
  <c r="I8" i="15" s="1"/>
  <c r="F8" i="15" a="1"/>
  <c r="F8" i="15" s="1"/>
  <c r="L8" i="15" a="1"/>
  <c r="L8" i="15" s="1"/>
  <c r="J8" i="15" a="1"/>
  <c r="J8" i="15" s="1"/>
  <c r="K8" i="15" a="1"/>
  <c r="K8" i="15" s="1"/>
  <c r="D8" i="15" a="1"/>
  <c r="D8" i="15" s="1"/>
  <c r="G4" i="15" a="1"/>
  <c r="G4" i="15" s="1"/>
  <c r="F4" i="15" a="1"/>
  <c r="F4" i="15" s="1"/>
  <c r="K4" i="15" a="1"/>
  <c r="K4" i="15" s="1"/>
  <c r="I4" i="15" a="1"/>
  <c r="I4" i="15" s="1"/>
  <c r="J4" i="15" a="1"/>
  <c r="J4" i="15" s="1"/>
  <c r="H4" i="15" a="1"/>
  <c r="H4" i="15" s="1"/>
  <c r="H9" i="15" a="1"/>
  <c r="H9" i="15" s="1"/>
  <c r="L9" i="15" a="1"/>
  <c r="L9" i="15" s="1"/>
  <c r="F9" i="15" a="1"/>
  <c r="F9" i="15" s="1"/>
  <c r="I9" i="15" a="1"/>
  <c r="I9" i="15" s="1"/>
  <c r="J9" i="15" a="1"/>
  <c r="J9" i="15" s="1"/>
  <c r="K9" i="15" a="1"/>
  <c r="K9" i="15" s="1"/>
  <c r="D9" i="15" a="1"/>
  <c r="D9" i="15" s="1"/>
  <c r="G9" i="15" a="1"/>
  <c r="G9" i="15" s="1"/>
  <c r="E9" i="15" a="1"/>
  <c r="E9" i="15" s="1"/>
  <c r="E4" i="15" a="1"/>
  <c r="E4" i="15" s="1"/>
  <c r="H6" i="15" a="1"/>
  <c r="H6" i="15" s="1"/>
  <c r="J6" i="15" a="1"/>
  <c r="J6" i="15" s="1"/>
  <c r="G6" i="15" a="1"/>
  <c r="G6" i="15" s="1"/>
  <c r="I6" i="15" a="1"/>
  <c r="I6" i="15" s="1"/>
  <c r="L6" i="15" a="1"/>
  <c r="L6" i="15" s="1"/>
  <c r="F6" i="15" a="1"/>
  <c r="F6" i="15" s="1"/>
  <c r="K6" i="15" a="1"/>
  <c r="K6" i="15" s="1"/>
  <c r="E6" i="15" a="1"/>
  <c r="E6" i="15" s="1"/>
  <c r="D6" i="15" a="1"/>
  <c r="D6" i="15" s="1"/>
  <c r="D5" i="15" a="1"/>
  <c r="D5" i="15" s="1"/>
  <c r="D7" i="15" a="1"/>
  <c r="D7" i="15" s="1"/>
  <c r="M17" i="15" l="1"/>
  <c r="M19" i="15"/>
  <c r="E10" i="37"/>
  <c r="E8" i="37"/>
  <c r="E9" i="37" s="1"/>
  <c r="M12" i="37"/>
  <c r="M10" i="37"/>
  <c r="Y8" i="37"/>
  <c r="Y9" i="37" s="1"/>
  <c r="Y10" i="37"/>
  <c r="Q8" i="37"/>
  <c r="Q9" i="37" s="1"/>
  <c r="Q10" i="37"/>
  <c r="I12" i="37"/>
  <c r="I10" i="37"/>
  <c r="U8" i="37"/>
  <c r="U9" i="37" s="1"/>
  <c r="U10" i="37"/>
  <c r="B34" i="15"/>
  <c r="M34" i="15" s="1"/>
  <c r="B36" i="15"/>
  <c r="M36" i="15" s="1"/>
  <c r="B40" i="15"/>
  <c r="M40" i="15" s="1"/>
  <c r="B39" i="15"/>
  <c r="M39" i="15" s="1"/>
  <c r="B32" i="15"/>
  <c r="B41" i="15"/>
  <c r="M41" i="15" s="1"/>
  <c r="B33" i="15"/>
  <c r="M33" i="15" s="1"/>
  <c r="B38" i="15"/>
  <c r="M38" i="15" s="1"/>
  <c r="B35" i="15"/>
  <c r="M35" i="15" s="1"/>
  <c r="B37" i="15"/>
  <c r="M37" i="15" s="1"/>
  <c r="AD40" i="14" l="1"/>
  <c r="AD39" i="14"/>
  <c r="L32" i="15"/>
  <c r="R3" i="15" s="1"/>
  <c r="M32" i="15"/>
  <c r="AH17" i="14" s="1"/>
  <c r="M25" i="15"/>
  <c r="AH29" i="14"/>
  <c r="L38" i="15"/>
  <c r="AD29" i="14" s="1"/>
  <c r="AH33" i="14"/>
  <c r="L40" i="15"/>
  <c r="AD33" i="14" s="1"/>
  <c r="AH23" i="14"/>
  <c r="L35" i="15"/>
  <c r="AD23" i="14" s="1"/>
  <c r="AH25" i="14"/>
  <c r="L36" i="15"/>
  <c r="AD25" i="14" s="1"/>
  <c r="L34" i="15"/>
  <c r="AD21" i="14" s="1"/>
  <c r="AH21" i="14"/>
  <c r="AH19" i="14"/>
  <c r="L33" i="15"/>
  <c r="AD19" i="14" s="1"/>
  <c r="AH35" i="14"/>
  <c r="L41" i="15"/>
  <c r="AD35" i="14" s="1"/>
  <c r="AH31" i="14"/>
  <c r="L39" i="15"/>
  <c r="AD31" i="14" s="1"/>
  <c r="AH27" i="14"/>
  <c r="L37" i="15"/>
  <c r="AD27" i="14" s="1"/>
  <c r="F34" i="15"/>
  <c r="I21" i="14" s="1"/>
  <c r="E34" i="15"/>
  <c r="C22" i="14" s="1"/>
  <c r="I34" i="15"/>
  <c r="S21" i="14" s="1"/>
  <c r="H34" i="15"/>
  <c r="Q21" i="14" s="1"/>
  <c r="G34" i="15"/>
  <c r="M21" i="14" s="1"/>
  <c r="J34" i="15"/>
  <c r="W21" i="14" s="1"/>
  <c r="C34" i="15"/>
  <c r="D34" i="15"/>
  <c r="C21" i="14" s="1"/>
  <c r="E41" i="15"/>
  <c r="C36" i="14" s="1"/>
  <c r="B35" i="14"/>
  <c r="F39" i="15"/>
  <c r="I31" i="14" s="1"/>
  <c r="B31" i="14"/>
  <c r="G40" i="15"/>
  <c r="M33" i="14" s="1"/>
  <c r="B33" i="14"/>
  <c r="J32" i="15"/>
  <c r="W17" i="14" s="1"/>
  <c r="B17" i="14"/>
  <c r="C37" i="15"/>
  <c r="B27" i="14"/>
  <c r="G38" i="15"/>
  <c r="M29" i="14" s="1"/>
  <c r="B29" i="14"/>
  <c r="E36" i="15"/>
  <c r="C26" i="14" s="1"/>
  <c r="B25" i="14"/>
  <c r="H35" i="15"/>
  <c r="Q23" i="14" s="1"/>
  <c r="B23" i="14"/>
  <c r="K33" i="15"/>
  <c r="AA19" i="14" s="1"/>
  <c r="B19" i="14"/>
  <c r="K34" i="15"/>
  <c r="AA21" i="14" s="1"/>
  <c r="B21" i="14"/>
  <c r="K40" i="15"/>
  <c r="AA33" i="14" s="1"/>
  <c r="E40" i="15"/>
  <c r="C34" i="14" s="1"/>
  <c r="F36" i="15"/>
  <c r="I25" i="14" s="1"/>
  <c r="J36" i="15"/>
  <c r="W25" i="14" s="1"/>
  <c r="D39" i="15"/>
  <c r="C31" i="14" s="1"/>
  <c r="I39" i="15"/>
  <c r="S31" i="14" s="1"/>
  <c r="I36" i="15"/>
  <c r="S25" i="14" s="1"/>
  <c r="C36" i="15"/>
  <c r="D36" i="15"/>
  <c r="C25" i="14" s="1"/>
  <c r="H36" i="15"/>
  <c r="Q25" i="14" s="1"/>
  <c r="H39" i="15"/>
  <c r="Q31" i="14" s="1"/>
  <c r="C39" i="15"/>
  <c r="K36" i="15"/>
  <c r="AA25" i="14" s="1"/>
  <c r="E32" i="15"/>
  <c r="C18" i="14" s="1"/>
  <c r="I40" i="15"/>
  <c r="S33" i="14" s="1"/>
  <c r="G36" i="15"/>
  <c r="M25" i="14" s="1"/>
  <c r="K38" i="15"/>
  <c r="AA29" i="14" s="1"/>
  <c r="E39" i="15"/>
  <c r="C32" i="14" s="1"/>
  <c r="G39" i="15"/>
  <c r="M31" i="14" s="1"/>
  <c r="J39" i="15"/>
  <c r="W31" i="14" s="1"/>
  <c r="I38" i="15"/>
  <c r="S29" i="14" s="1"/>
  <c r="F40" i="15"/>
  <c r="I33" i="14" s="1"/>
  <c r="J40" i="15"/>
  <c r="W33" i="14" s="1"/>
  <c r="C40" i="15"/>
  <c r="D32" i="15"/>
  <c r="C17" i="14" s="1"/>
  <c r="G32" i="15"/>
  <c r="M17" i="14" s="1"/>
  <c r="F32" i="15"/>
  <c r="I17" i="14" s="1"/>
  <c r="C32" i="15"/>
  <c r="H32" i="15"/>
  <c r="Q17" i="14" s="1"/>
  <c r="K32" i="15"/>
  <c r="AA17" i="14" s="1"/>
  <c r="F41" i="15"/>
  <c r="I35" i="14" s="1"/>
  <c r="D41" i="15"/>
  <c r="C35" i="14" s="1"/>
  <c r="D37" i="15"/>
  <c r="C27" i="14" s="1"/>
  <c r="D40" i="15"/>
  <c r="C33" i="14" s="1"/>
  <c r="F33" i="15"/>
  <c r="I19" i="14" s="1"/>
  <c r="H37" i="15"/>
  <c r="Q27" i="14" s="1"/>
  <c r="I33" i="15"/>
  <c r="S19" i="14" s="1"/>
  <c r="E33" i="15"/>
  <c r="C20" i="14" s="1"/>
  <c r="C33" i="15"/>
  <c r="C41" i="15"/>
  <c r="H41" i="15"/>
  <c r="Q35" i="14" s="1"/>
  <c r="I32" i="15"/>
  <c r="S17" i="14" s="1"/>
  <c r="G41" i="15"/>
  <c r="M35" i="14" s="1"/>
  <c r="K39" i="15"/>
  <c r="AA31" i="14" s="1"/>
  <c r="K41" i="15"/>
  <c r="AA35" i="14" s="1"/>
  <c r="K35" i="15"/>
  <c r="AA23" i="14" s="1"/>
  <c r="H40" i="15"/>
  <c r="Q33" i="14" s="1"/>
  <c r="J38" i="15"/>
  <c r="W29" i="14" s="1"/>
  <c r="E37" i="15"/>
  <c r="C28" i="14" s="1"/>
  <c r="J35" i="15"/>
  <c r="W23" i="14" s="1"/>
  <c r="G37" i="15"/>
  <c r="M27" i="14" s="1"/>
  <c r="E35" i="15"/>
  <c r="C24" i="14" s="1"/>
  <c r="I37" i="15"/>
  <c r="S27" i="14" s="1"/>
  <c r="C35" i="15"/>
  <c r="D33" i="15"/>
  <c r="C19" i="14" s="1"/>
  <c r="I35" i="15"/>
  <c r="S23" i="14" s="1"/>
  <c r="I41" i="15"/>
  <c r="S35" i="14" s="1"/>
  <c r="H33" i="15"/>
  <c r="Q19" i="14" s="1"/>
  <c r="J41" i="15"/>
  <c r="W35" i="14" s="1"/>
  <c r="K37" i="15"/>
  <c r="AA27" i="14" s="1"/>
  <c r="D35" i="15"/>
  <c r="C23" i="14" s="1"/>
  <c r="F38" i="15"/>
  <c r="I29" i="14" s="1"/>
  <c r="E38" i="15"/>
  <c r="C30" i="14" s="1"/>
  <c r="F37" i="15"/>
  <c r="I27" i="14" s="1"/>
  <c r="J37" i="15"/>
  <c r="W27" i="14" s="1"/>
  <c r="G35" i="15"/>
  <c r="M23" i="14" s="1"/>
  <c r="J33" i="15"/>
  <c r="W19" i="14" s="1"/>
  <c r="C38" i="15"/>
  <c r="F35" i="15"/>
  <c r="I23" i="14" s="1"/>
  <c r="G33" i="15"/>
  <c r="M19" i="14" s="1"/>
  <c r="D38" i="15"/>
  <c r="C29" i="14" s="1"/>
  <c r="H38" i="15"/>
  <c r="Q29" i="14" s="1"/>
  <c r="AD17" i="14" l="1"/>
  <c r="M18" i="15"/>
  <c r="M16" i="15"/>
  <c r="AD42" i="14" l="1"/>
  <c r="M27" i="15"/>
  <c r="AD38" i="14"/>
  <c r="AD43" i="14" a="1"/>
  <c r="AD43" i="14" l="1"/>
  <c r="D17" i="37"/>
  <c r="B18" i="37"/>
  <c r="B19" i="37" s="1"/>
  <c r="B20" i="37" l="1"/>
  <c r="D19" i="37"/>
  <c r="D18" i="37"/>
  <c r="D20" i="37" l="1"/>
  <c r="B21" i="37"/>
  <c r="B22" i="37" l="1"/>
  <c r="D21" i="37"/>
  <c r="B23" i="37" l="1"/>
  <c r="D22" i="37"/>
  <c r="B24" i="37" l="1"/>
  <c r="D23" i="37"/>
  <c r="D24" i="37" l="1"/>
  <c r="B25" i="37"/>
  <c r="B26" i="37" l="1"/>
  <c r="D25" i="37"/>
  <c r="B27" i="37" l="1"/>
  <c r="D26" i="37"/>
  <c r="B28" i="37" l="1"/>
  <c r="D27" i="37"/>
  <c r="B29" i="37" l="1"/>
  <c r="D28" i="37"/>
  <c r="B30" i="37" l="1"/>
  <c r="D29" i="37"/>
  <c r="D30" i="37" l="1"/>
  <c r="B31" i="37"/>
  <c r="B32" i="37" l="1"/>
  <c r="D31" i="37"/>
  <c r="D32" i="37" l="1"/>
  <c r="B33" i="37"/>
  <c r="B34" i="37" l="1"/>
  <c r="D33" i="37"/>
  <c r="B35" i="37" l="1"/>
  <c r="D34" i="37"/>
  <c r="D35" i="37" l="1"/>
  <c r="B36" i="37"/>
  <c r="D36" i="37" l="1"/>
  <c r="B37" i="37"/>
  <c r="D37" i="37" l="1"/>
  <c r="B38" i="37"/>
  <c r="B39" i="37" l="1"/>
  <c r="D38" i="37"/>
  <c r="B40" i="37" l="1"/>
  <c r="D39" i="37"/>
  <c r="B41" i="37" l="1"/>
  <c r="D40" i="37"/>
  <c r="D41" i="37" l="1"/>
  <c r="B42" i="37"/>
  <c r="D42" i="37" l="1"/>
  <c r="B43" i="37"/>
  <c r="D43" i="37" l="1"/>
  <c r="B44" i="37"/>
  <c r="B45" i="37" l="1"/>
  <c r="D44" i="37"/>
  <c r="B46" i="37" l="1"/>
  <c r="D45" i="37"/>
  <c r="D46" i="37" l="1"/>
  <c r="B47" i="37"/>
  <c r="D47" i="37" l="1"/>
  <c r="AC47"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CE8DE04A-4441-4983-97A4-4371769B9A8C}">
      <text>
        <r>
          <rPr>
            <sz val="10"/>
            <color indexed="81"/>
            <rFont val="Meiryo UI"/>
            <family val="3"/>
            <charset val="128"/>
          </rPr>
          <t>(株)鈴鹿の担当者名を
ご入力ください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V17" authorId="0" shapeId="0" xr:uid="{1AE3923F-6ABC-4B0E-8D90-1D4257448A83}">
      <text>
        <r>
          <rPr>
            <sz val="10"/>
            <color indexed="81"/>
            <rFont val="Meiryo UI"/>
            <family val="3"/>
            <charset val="128"/>
          </rPr>
          <t>(株)鈴鹿の担当者名
をご入力下さい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1" authorId="0" shapeId="0" xr:uid="{33E146D0-1E51-40CA-9F11-B7E069BA79B2}">
      <text>
        <r>
          <rPr>
            <sz val="10"/>
            <color indexed="81"/>
            <rFont val="Meiryo UI"/>
            <family val="3"/>
            <charset val="128"/>
          </rPr>
          <t>(株)鈴鹿の担当者名
をご入力下さい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Z17" authorId="0" shapeId="0" xr:uid="{25096206-164C-4301-AA7E-59C6CF76D7C4}">
      <text>
        <r>
          <rPr>
            <sz val="10"/>
            <color indexed="81"/>
            <rFont val="Meiryo UI"/>
            <family val="3"/>
            <charset val="128"/>
          </rPr>
          <t>(株)鈴鹿の担当者名
をご入力下さい</t>
        </r>
      </text>
    </comment>
    <comment ref="Z23" authorId="0" shapeId="0" xr:uid="{7099713A-ACF6-45AB-B3EF-A5D7817288B3}">
      <text>
        <r>
          <rPr>
            <sz val="10"/>
            <color indexed="81"/>
            <rFont val="Meiryo UI"/>
            <family val="3"/>
            <charset val="128"/>
          </rPr>
          <t>(株)鈴鹿の担当者名
をご入力下さい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1" authorId="0" shapeId="0" xr:uid="{37AA0A0F-D028-47D5-BEAC-50BA9AE13DB2}">
      <text>
        <r>
          <rPr>
            <sz val="10"/>
            <color indexed="81"/>
            <rFont val="Meiryo UI"/>
            <family val="3"/>
            <charset val="128"/>
          </rPr>
          <t>(株)鈴鹿の担当者名
をご入力下さい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Z17" authorId="0" shapeId="0" xr:uid="{A39C29F0-4305-4B3D-B78E-02CA6D3B2365}">
      <text>
        <r>
          <rPr>
            <sz val="10"/>
            <color indexed="81"/>
            <rFont val="Meiryo UI"/>
            <family val="3"/>
            <charset val="128"/>
          </rPr>
          <t>(株)鈴鹿の担当者名
をご入力下さい</t>
        </r>
      </text>
    </comment>
    <comment ref="Z23" authorId="0" shapeId="0" xr:uid="{6ACCA6A6-44A4-48BC-8553-39EA59E7BDEF}">
      <text>
        <r>
          <rPr>
            <sz val="10"/>
            <color indexed="81"/>
            <rFont val="Meiryo UI"/>
            <family val="3"/>
            <charset val="128"/>
          </rPr>
          <t>(株)鈴鹿の担当者名
をご入力下さい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A9156286-2496-4EAA-AAC9-8CDEC53ABCD1}">
      <text>
        <r>
          <rPr>
            <sz val="10"/>
            <color indexed="81"/>
            <rFont val="Meiryo UI"/>
            <family val="3"/>
            <charset val="128"/>
          </rPr>
          <t>(株)鈴鹿の担当者名を
ご入力ください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6A4D6929-9AFC-434C-BD5E-90DF2BD27DCE}">
      <text>
        <r>
          <rPr>
            <sz val="10"/>
            <color indexed="81"/>
            <rFont val="Meiryo UI"/>
            <family val="3"/>
            <charset val="128"/>
          </rPr>
          <t>(株)鈴鹿の担当者名を
ご入力ください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0F239679-BA10-492C-8698-132497E13310}">
      <text>
        <r>
          <rPr>
            <sz val="10"/>
            <color indexed="81"/>
            <rFont val="Meiryo UI"/>
            <family val="3"/>
            <charset val="128"/>
          </rPr>
          <t>(株)鈴鹿の担当者名を
ご入力ください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0349D82B-963E-4042-BDAF-20BAD2A9973C}">
      <text>
        <r>
          <rPr>
            <sz val="10"/>
            <color indexed="81"/>
            <rFont val="Meiryo UI"/>
            <family val="3"/>
            <charset val="128"/>
          </rPr>
          <t>(株)鈴鹿の担当者名を
ご入力ください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0A8E609C-6EE0-40E9-837E-72A85192A6FF}">
      <text>
        <r>
          <rPr>
            <sz val="10"/>
            <color indexed="81"/>
            <rFont val="Meiryo UI"/>
            <family val="3"/>
            <charset val="128"/>
          </rPr>
          <t>(株)鈴鹿の担当者名を
ご入力ください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3" authorId="0" shapeId="0" xr:uid="{9583B4FB-1495-42CB-962F-3C3FCD09F0EC}">
      <text>
        <r>
          <rPr>
            <sz val="10"/>
            <color indexed="81"/>
            <rFont val="Meiryo UI"/>
            <family val="3"/>
            <charset val="128"/>
          </rPr>
          <t>(株)鈴鹿の担当者名
をご入力下さい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V17" authorId="0" shapeId="0" xr:uid="{E87B38A9-4E59-4D87-B8C7-C151B385532C}">
      <text>
        <r>
          <rPr>
            <sz val="10"/>
            <color indexed="81"/>
            <rFont val="Meiryo UI"/>
            <family val="3"/>
            <charset val="128"/>
          </rPr>
          <t>(株)鈴鹿の担当者名
をご入力下さい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1" authorId="0" shapeId="0" xr:uid="{F981EF00-B7F6-46FF-A517-FFC14ECD157A}">
      <text>
        <r>
          <rPr>
            <sz val="10"/>
            <color indexed="81"/>
            <rFont val="Meiryo UI"/>
            <family val="3"/>
            <charset val="128"/>
          </rPr>
          <t>(株)鈴鹿の担当者名
をご入力下さい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<sst xmlns="http://schemas.openxmlformats.org/spreadsheetml/2006/main" count="1074" uniqueCount="302">
  <si>
    <t>項目</t>
    <rPh sb="0" eb="2">
      <t>コウモク</t>
    </rPh>
    <phoneticPr fontId="1"/>
  </si>
  <si>
    <t>御社名</t>
    <rPh sb="0" eb="2">
      <t>オンシャ</t>
    </rPh>
    <rPh sb="2" eb="3">
      <t>メイ</t>
    </rPh>
    <phoneticPr fontId="1"/>
  </si>
  <si>
    <t>郵便番号</t>
    <rPh sb="0" eb="4">
      <t>ユウビンバンゴウ</t>
    </rPh>
    <phoneticPr fontId="1"/>
  </si>
  <si>
    <t>住所</t>
    <rPh sb="0" eb="2">
      <t>ジュウショ</t>
    </rPh>
    <phoneticPr fontId="1"/>
  </si>
  <si>
    <t>代表者名</t>
    <rPh sb="0" eb="3">
      <t>ダイヒョウシャ</t>
    </rPh>
    <rPh sb="3" eb="4">
      <t>メイ</t>
    </rPh>
    <phoneticPr fontId="1"/>
  </si>
  <si>
    <t>インボイス登録番号</t>
    <rPh sb="5" eb="7">
      <t>トウロク</t>
    </rPh>
    <rPh sb="7" eb="9">
      <t>バンゴウ</t>
    </rPh>
    <phoneticPr fontId="1"/>
  </si>
  <si>
    <t>TEL</t>
    <phoneticPr fontId="1"/>
  </si>
  <si>
    <t>FAX</t>
    <phoneticPr fontId="1"/>
  </si>
  <si>
    <t>取引銀行</t>
    <rPh sb="0" eb="2">
      <t>トリヒキ</t>
    </rPh>
    <rPh sb="2" eb="4">
      <t>ギンコウ</t>
    </rPh>
    <phoneticPr fontId="1"/>
  </si>
  <si>
    <t>支店名</t>
    <rPh sb="0" eb="3">
      <t>シテンメイ</t>
    </rPh>
    <phoneticPr fontId="1"/>
  </si>
  <si>
    <t>口座種類</t>
    <rPh sb="0" eb="2">
      <t>コウザ</t>
    </rPh>
    <rPh sb="2" eb="4">
      <t>シュルイ</t>
    </rPh>
    <phoneticPr fontId="1"/>
  </si>
  <si>
    <t>口座番号</t>
    <rPh sb="0" eb="2">
      <t>コウザ</t>
    </rPh>
    <rPh sb="2" eb="4">
      <t>バンゴウ</t>
    </rPh>
    <phoneticPr fontId="1"/>
  </si>
  <si>
    <t>口座名義</t>
    <rPh sb="0" eb="2">
      <t>コウザ</t>
    </rPh>
    <rPh sb="2" eb="4">
      <t>メイギ</t>
    </rPh>
    <phoneticPr fontId="1"/>
  </si>
  <si>
    <t>ヨミガナ</t>
    <phoneticPr fontId="1"/>
  </si>
  <si>
    <t>住所(ビル･アパート名)</t>
    <rPh sb="0" eb="2">
      <t>ジュウショ</t>
    </rPh>
    <rPh sb="10" eb="11">
      <t>メイ</t>
    </rPh>
    <phoneticPr fontId="1"/>
  </si>
  <si>
    <t>111-1111</t>
    <phoneticPr fontId="1"/>
  </si>
  <si>
    <t>三重県鈴鹿市●●町●丁目●-●</t>
    <rPh sb="0" eb="3">
      <t>ミエケン</t>
    </rPh>
    <rPh sb="3" eb="6">
      <t>スズカシ</t>
    </rPh>
    <rPh sb="8" eb="9">
      <t>チョウ</t>
    </rPh>
    <rPh sb="10" eb="12">
      <t>チョウメ</t>
    </rPh>
    <phoneticPr fontId="1"/>
  </si>
  <si>
    <t>鈴鹿ビル1階</t>
    <rPh sb="0" eb="2">
      <t>スズカ</t>
    </rPh>
    <rPh sb="5" eb="6">
      <t>カイ</t>
    </rPh>
    <phoneticPr fontId="1"/>
  </si>
  <si>
    <t>T0000000000000</t>
  </si>
  <si>
    <t>代表取締役　鈴鹿　一郎</t>
    <rPh sb="0" eb="2">
      <t>ダイヒョウ</t>
    </rPh>
    <rPh sb="2" eb="5">
      <t>トリシマリヤク</t>
    </rPh>
    <rPh sb="6" eb="8">
      <t>スズカ</t>
    </rPh>
    <rPh sb="9" eb="11">
      <t>イチロウ</t>
    </rPh>
    <phoneticPr fontId="1"/>
  </si>
  <si>
    <t>000-000-0000</t>
    <phoneticPr fontId="1"/>
  </si>
  <si>
    <t>000-111-1111</t>
    <phoneticPr fontId="1"/>
  </si>
  <si>
    <t>■■銀行</t>
    <rPh sb="2" eb="4">
      <t>ギンコウ</t>
    </rPh>
    <phoneticPr fontId="1"/>
  </si>
  <si>
    <t>■■■支店</t>
    <rPh sb="3" eb="5">
      <t>シテン</t>
    </rPh>
    <phoneticPr fontId="1"/>
  </si>
  <si>
    <t>普通</t>
    <rPh sb="0" eb="2">
      <t>フツウ</t>
    </rPh>
    <phoneticPr fontId="1"/>
  </si>
  <si>
    <t>ｶ)●●</t>
    <phoneticPr fontId="1"/>
  </si>
  <si>
    <t>株式会社●●</t>
  </si>
  <si>
    <t>株式会社●●</t>
    <phoneticPr fontId="1"/>
  </si>
  <si>
    <t>請求年月日</t>
    <rPh sb="0" eb="2">
      <t>セイキュウ</t>
    </rPh>
    <rPh sb="2" eb="5">
      <t>ネンガッピ</t>
    </rPh>
    <phoneticPr fontId="1"/>
  </si>
  <si>
    <t>株式会社鈴鹿</t>
    <rPh sb="0" eb="4">
      <t>カブ</t>
    </rPh>
    <rPh sb="4" eb="6">
      <t>スズカ</t>
    </rPh>
    <phoneticPr fontId="1"/>
  </si>
  <si>
    <t>御中</t>
    <rPh sb="0" eb="2">
      <t>オンチュウ</t>
    </rPh>
    <phoneticPr fontId="1"/>
  </si>
  <si>
    <t>社名</t>
    <rPh sb="0" eb="2">
      <t>シャメイ</t>
    </rPh>
    <phoneticPr fontId="1"/>
  </si>
  <si>
    <t>登録番号</t>
    <rPh sb="0" eb="2">
      <t>トウロク</t>
    </rPh>
    <rPh sb="2" eb="4">
      <t>バンゴウ</t>
    </rPh>
    <phoneticPr fontId="1"/>
  </si>
  <si>
    <t>㊞</t>
    <phoneticPr fontId="1"/>
  </si>
  <si>
    <t>〒</t>
    <phoneticPr fontId="1"/>
  </si>
  <si>
    <t>工事名</t>
    <rPh sb="0" eb="2">
      <t>コウジ</t>
    </rPh>
    <rPh sb="2" eb="3">
      <t>メイ</t>
    </rPh>
    <phoneticPr fontId="1"/>
  </si>
  <si>
    <t>工事番号</t>
    <rPh sb="0" eb="2">
      <t>コウジ</t>
    </rPh>
    <rPh sb="2" eb="4">
      <t>バンゴウ</t>
    </rPh>
    <phoneticPr fontId="1"/>
  </si>
  <si>
    <t>今月迄
出来高累計</t>
    <rPh sb="0" eb="2">
      <t>コンゲツ</t>
    </rPh>
    <rPh sb="2" eb="3">
      <t>マデ</t>
    </rPh>
    <rPh sb="4" eb="7">
      <t>デキダカ</t>
    </rPh>
    <rPh sb="7" eb="9">
      <t>ルイケイ</t>
    </rPh>
    <phoneticPr fontId="1"/>
  </si>
  <si>
    <t>既請求済額</t>
    <rPh sb="0" eb="1">
      <t>キ</t>
    </rPh>
    <rPh sb="1" eb="3">
      <t>セイキュウ</t>
    </rPh>
    <rPh sb="3" eb="4">
      <t>ズ</t>
    </rPh>
    <rPh sb="4" eb="5">
      <t>ガク</t>
    </rPh>
    <phoneticPr fontId="1"/>
  </si>
  <si>
    <t>今回請求額</t>
    <rPh sb="0" eb="2">
      <t>コンカイ</t>
    </rPh>
    <rPh sb="2" eb="4">
      <t>セイキュウ</t>
    </rPh>
    <rPh sb="4" eb="5">
      <t>ガク</t>
    </rPh>
    <phoneticPr fontId="1"/>
  </si>
  <si>
    <t>差引残</t>
    <rPh sb="0" eb="2">
      <t>サシヒキ</t>
    </rPh>
    <rPh sb="2" eb="3">
      <t>ザン</t>
    </rPh>
    <phoneticPr fontId="1"/>
  </si>
  <si>
    <t>担当者名</t>
    <rPh sb="0" eb="3">
      <t>タントウシャ</t>
    </rPh>
    <rPh sb="3" eb="4">
      <t>メイ</t>
    </rPh>
    <phoneticPr fontId="1"/>
  </si>
  <si>
    <t>累計出来高％</t>
    <rPh sb="0" eb="2">
      <t>ルイケイ</t>
    </rPh>
    <rPh sb="2" eb="5">
      <t>デキダカ</t>
    </rPh>
    <phoneticPr fontId="1"/>
  </si>
  <si>
    <t>合計（税込）</t>
    <rPh sb="0" eb="2">
      <t>ゴウケイ</t>
    </rPh>
    <rPh sb="3" eb="5">
      <t>ゼイコ</t>
    </rPh>
    <phoneticPr fontId="1"/>
  </si>
  <si>
    <t>消費税額（10％）</t>
    <rPh sb="0" eb="3">
      <t>ショウヒゼイ</t>
    </rPh>
    <rPh sb="3" eb="4">
      <t>ガク</t>
    </rPh>
    <phoneticPr fontId="1"/>
  </si>
  <si>
    <t>【請求書作成時の注意点】</t>
    <rPh sb="1" eb="4">
      <t>セイキュウショ</t>
    </rPh>
    <rPh sb="4" eb="6">
      <t>サクセイ</t>
    </rPh>
    <rPh sb="6" eb="7">
      <t>ジ</t>
    </rPh>
    <rPh sb="8" eb="11">
      <t>チュウイテン</t>
    </rPh>
    <phoneticPr fontId="1"/>
  </si>
  <si>
    <t>基本情報を必ずご入力下さい。</t>
    <rPh sb="0" eb="2">
      <t>キホン</t>
    </rPh>
    <rPh sb="2" eb="4">
      <t>ジョウホウ</t>
    </rPh>
    <rPh sb="5" eb="6">
      <t>カナラ</t>
    </rPh>
    <rPh sb="8" eb="10">
      <t>ニュウリョク</t>
    </rPh>
    <rPh sb="10" eb="11">
      <t>クダ</t>
    </rPh>
    <phoneticPr fontId="1"/>
  </si>
  <si>
    <t>基本情報　入力欄</t>
    <rPh sb="0" eb="2">
      <t>キホン</t>
    </rPh>
    <rPh sb="2" eb="4">
      <t>ジョウホウ</t>
    </rPh>
    <rPh sb="5" eb="7">
      <t>ニュウリョク</t>
    </rPh>
    <rPh sb="7" eb="8">
      <t>ラン</t>
    </rPh>
    <phoneticPr fontId="1"/>
  </si>
  <si>
    <t>１．</t>
    <phoneticPr fontId="1"/>
  </si>
  <si>
    <t>２．</t>
  </si>
  <si>
    <t>３．</t>
  </si>
  <si>
    <t>４．</t>
  </si>
  <si>
    <t>請求書に基本情報が転記されます。</t>
    <rPh sb="0" eb="3">
      <t>セイキュウショ</t>
    </rPh>
    <rPh sb="4" eb="6">
      <t>キホン</t>
    </rPh>
    <rPh sb="6" eb="8">
      <t>ジョウホウ</t>
    </rPh>
    <rPh sb="9" eb="11">
      <t>テンキ</t>
    </rPh>
    <phoneticPr fontId="1"/>
  </si>
  <si>
    <t>請求書の</t>
    <rPh sb="0" eb="3">
      <t>セイキュウショ</t>
    </rPh>
    <phoneticPr fontId="1"/>
  </si>
  <si>
    <t>セルは必須記載事項です。</t>
    <rPh sb="3" eb="5">
      <t>ヒッス</t>
    </rPh>
    <rPh sb="5" eb="7">
      <t>キサイ</t>
    </rPh>
    <rPh sb="7" eb="9">
      <t>ジコウ</t>
    </rPh>
    <phoneticPr fontId="1"/>
  </si>
  <si>
    <t>入力漏れ・不備がございますと差替をお願いする場合がございますのでご了承下さい。</t>
    <rPh sb="0" eb="2">
      <t>ニュウリョク</t>
    </rPh>
    <rPh sb="2" eb="3">
      <t>モ</t>
    </rPh>
    <rPh sb="5" eb="7">
      <t>フビ</t>
    </rPh>
    <rPh sb="14" eb="16">
      <t>サシカエ</t>
    </rPh>
    <rPh sb="18" eb="19">
      <t>ネガ</t>
    </rPh>
    <rPh sb="22" eb="24">
      <t>バアイ</t>
    </rPh>
    <rPh sb="33" eb="35">
      <t>リョウショウ</t>
    </rPh>
    <rPh sb="35" eb="36">
      <t>クダ</t>
    </rPh>
    <phoneticPr fontId="1"/>
  </si>
  <si>
    <t>必須記載箇所以外は編集不可としております。</t>
    <rPh sb="0" eb="2">
      <t>ヒッス</t>
    </rPh>
    <rPh sb="2" eb="4">
      <t>キサイ</t>
    </rPh>
    <rPh sb="4" eb="6">
      <t>カショ</t>
    </rPh>
    <rPh sb="6" eb="8">
      <t>イガイ</t>
    </rPh>
    <rPh sb="9" eb="11">
      <t>ヘンシュウ</t>
    </rPh>
    <rPh sb="11" eb="13">
      <t>フカ</t>
    </rPh>
    <phoneticPr fontId="1"/>
  </si>
  <si>
    <t>書式の変更等は行わないようにして下さい。</t>
    <rPh sb="0" eb="2">
      <t>ショシキ</t>
    </rPh>
    <rPh sb="3" eb="5">
      <t>ヘンコウ</t>
    </rPh>
    <rPh sb="5" eb="6">
      <t>トウ</t>
    </rPh>
    <rPh sb="7" eb="8">
      <t>オコナ</t>
    </rPh>
    <rPh sb="16" eb="17">
      <t>クダ</t>
    </rPh>
    <phoneticPr fontId="1"/>
  </si>
  <si>
    <t>注文書№</t>
    <rPh sb="0" eb="3">
      <t>チュウモンショ</t>
    </rPh>
    <phoneticPr fontId="1"/>
  </si>
  <si>
    <t>振込先</t>
    <rPh sb="0" eb="3">
      <t>フリコミサキ</t>
    </rPh>
    <phoneticPr fontId="1"/>
  </si>
  <si>
    <t>口座名</t>
    <rPh sb="0" eb="2">
      <t>コウザ</t>
    </rPh>
    <rPh sb="2" eb="3">
      <t>メイ</t>
    </rPh>
    <phoneticPr fontId="1"/>
  </si>
  <si>
    <t>出来高金額（税抜）</t>
    <rPh sb="0" eb="3">
      <t>デキダカ</t>
    </rPh>
    <rPh sb="3" eb="5">
      <t>キンガク</t>
    </rPh>
    <rPh sb="6" eb="8">
      <t>ゼイヌキ</t>
    </rPh>
    <phoneticPr fontId="1"/>
  </si>
  <si>
    <t>注文金額（税抜）</t>
    <rPh sb="0" eb="2">
      <t>チュウモン</t>
    </rPh>
    <rPh sb="2" eb="4">
      <t>キンガク</t>
    </rPh>
    <rPh sb="5" eb="7">
      <t>ゼイヌキ</t>
    </rPh>
    <phoneticPr fontId="1"/>
  </si>
  <si>
    <t>請求額（税抜）</t>
    <rPh sb="0" eb="2">
      <t>セイキュウ</t>
    </rPh>
    <rPh sb="2" eb="3">
      <t>ガク</t>
    </rPh>
    <rPh sb="4" eb="6">
      <t>ゼイヌキ</t>
    </rPh>
    <phoneticPr fontId="1"/>
  </si>
  <si>
    <t>出面期間</t>
    <rPh sb="0" eb="2">
      <t>デヅラ</t>
    </rPh>
    <rPh sb="2" eb="4">
      <t>キカン</t>
    </rPh>
    <phoneticPr fontId="1"/>
  </si>
  <si>
    <t>～</t>
    <phoneticPr fontId="1"/>
  </si>
  <si>
    <t>現場名</t>
    <rPh sb="0" eb="2">
      <t>ゲンバ</t>
    </rPh>
    <rPh sb="2" eb="3">
      <t>メイ</t>
    </rPh>
    <phoneticPr fontId="1"/>
  </si>
  <si>
    <t>日</t>
    <rPh sb="0" eb="1">
      <t>ヒ</t>
    </rPh>
    <phoneticPr fontId="1"/>
  </si>
  <si>
    <t>曜日</t>
    <rPh sb="0" eb="2">
      <t>ヨウビ</t>
    </rPh>
    <phoneticPr fontId="1"/>
  </si>
  <si>
    <t>数量</t>
    <rPh sb="0" eb="2">
      <t>スウリョウ</t>
    </rPh>
    <phoneticPr fontId="1"/>
  </si>
  <si>
    <t>残業</t>
    <rPh sb="0" eb="2">
      <t>ザンギョウ</t>
    </rPh>
    <phoneticPr fontId="1"/>
  </si>
  <si>
    <t>合計</t>
    <rPh sb="0" eb="2">
      <t>ゴウケイ</t>
    </rPh>
    <phoneticPr fontId="1"/>
  </si>
  <si>
    <t>税抜</t>
    <rPh sb="0" eb="2">
      <t>ゼイヌキ</t>
    </rPh>
    <phoneticPr fontId="1"/>
  </si>
  <si>
    <t>税込</t>
    <rPh sb="0" eb="2">
      <t>ゼイコミ</t>
    </rPh>
    <phoneticPr fontId="1"/>
  </si>
  <si>
    <t>高速代</t>
    <rPh sb="0" eb="2">
      <t>コウソク</t>
    </rPh>
    <rPh sb="2" eb="3">
      <t>ダイ</t>
    </rPh>
    <phoneticPr fontId="1"/>
  </si>
  <si>
    <t>ガソリン</t>
    <phoneticPr fontId="1"/>
  </si>
  <si>
    <t>残業</t>
    <rPh sb="0" eb="1">
      <t>ザン</t>
    </rPh>
    <rPh sb="1" eb="2">
      <t>ギョウ</t>
    </rPh>
    <phoneticPr fontId="1"/>
  </si>
  <si>
    <t>工事名・案件名</t>
    <rPh sb="0" eb="2">
      <t>コウジ</t>
    </rPh>
    <rPh sb="2" eb="3">
      <t>メイ</t>
    </rPh>
    <rPh sb="4" eb="6">
      <t>アンケン</t>
    </rPh>
    <rPh sb="6" eb="7">
      <t>メイ</t>
    </rPh>
    <phoneticPr fontId="1"/>
  </si>
  <si>
    <t>現場名・案件名</t>
    <rPh sb="0" eb="2">
      <t>ゲンバ</t>
    </rPh>
    <rPh sb="2" eb="3">
      <t>メイ</t>
    </rPh>
    <rPh sb="4" eb="6">
      <t>アンケン</t>
    </rPh>
    <rPh sb="6" eb="7">
      <t>メイ</t>
    </rPh>
    <phoneticPr fontId="1"/>
  </si>
  <si>
    <t>現場名･案件名</t>
    <rPh sb="0" eb="2">
      <t>ゲンバ</t>
    </rPh>
    <rPh sb="2" eb="3">
      <t>メイ</t>
    </rPh>
    <rPh sb="4" eb="6">
      <t>アンケン</t>
    </rPh>
    <rPh sb="6" eb="7">
      <t>メイ</t>
    </rPh>
    <phoneticPr fontId="1"/>
  </si>
  <si>
    <t>消費税</t>
    <rPh sb="0" eb="3">
      <t>ショウヒゼイ</t>
    </rPh>
    <phoneticPr fontId="1"/>
  </si>
  <si>
    <t>(税込)</t>
    <rPh sb="1" eb="3">
      <t>ゼイコミ</t>
    </rPh>
    <phoneticPr fontId="1"/>
  </si>
  <si>
    <t>駐車場</t>
    <rPh sb="0" eb="3">
      <t>チュウシャジョウ</t>
    </rPh>
    <phoneticPr fontId="1"/>
  </si>
  <si>
    <t>※</t>
    <phoneticPr fontId="1"/>
  </si>
  <si>
    <t>請負工事は1案件ごとに請求を作成してください。</t>
    <rPh sb="0" eb="2">
      <t>ウケオイ</t>
    </rPh>
    <rPh sb="2" eb="4">
      <t>コウジ</t>
    </rPh>
    <rPh sb="6" eb="8">
      <t>アンケン</t>
    </rPh>
    <rPh sb="11" eb="13">
      <t>セイキュウ</t>
    </rPh>
    <rPh sb="14" eb="16">
      <t>サクセイ</t>
    </rPh>
    <phoneticPr fontId="1"/>
  </si>
  <si>
    <t>セルは入力項目、</t>
    <rPh sb="3" eb="5">
      <t>ニュウリョク</t>
    </rPh>
    <rPh sb="5" eb="7">
      <t>コウモク</t>
    </rPh>
    <phoneticPr fontId="1"/>
  </si>
  <si>
    <t>【その他経費】</t>
    <rPh sb="3" eb="4">
      <t>タ</t>
    </rPh>
    <rPh sb="4" eb="6">
      <t>ケイヒ</t>
    </rPh>
    <phoneticPr fontId="1"/>
  </si>
  <si>
    <t>請求額(税抜)</t>
    <rPh sb="0" eb="2">
      <t>セイキュウ</t>
    </rPh>
    <rPh sb="2" eb="3">
      <t>ガク</t>
    </rPh>
    <rPh sb="4" eb="6">
      <t>ゼイヌキ</t>
    </rPh>
    <phoneticPr fontId="1"/>
  </si>
  <si>
    <t>消費税額</t>
    <rPh sb="0" eb="3">
      <t>ショウヒゼイ</t>
    </rPh>
    <rPh sb="3" eb="4">
      <t>ガク</t>
    </rPh>
    <phoneticPr fontId="1"/>
  </si>
  <si>
    <t>口座名(ｶﾅ)</t>
    <rPh sb="0" eb="2">
      <t>コウザ</t>
    </rPh>
    <rPh sb="2" eb="3">
      <t>メイ</t>
    </rPh>
    <phoneticPr fontId="1"/>
  </si>
  <si>
    <t>№</t>
    <phoneticPr fontId="1"/>
  </si>
  <si>
    <t>工事件名</t>
    <rPh sb="0" eb="4">
      <t>コウジケンメイ</t>
    </rPh>
    <phoneticPr fontId="1"/>
  </si>
  <si>
    <t>シート名</t>
    <rPh sb="3" eb="4">
      <t>メイ</t>
    </rPh>
    <phoneticPr fontId="1"/>
  </si>
  <si>
    <t>消費税額(10％)</t>
    <rPh sb="0" eb="4">
      <t>ショウヒゼイガク</t>
    </rPh>
    <phoneticPr fontId="1"/>
  </si>
  <si>
    <t>№</t>
    <phoneticPr fontId="1"/>
  </si>
  <si>
    <t>契約金額
(税抜)</t>
    <rPh sb="0" eb="4">
      <t>ケイヤクキンガク</t>
    </rPh>
    <rPh sb="6" eb="8">
      <t>ゼイヌキ</t>
    </rPh>
    <phoneticPr fontId="1"/>
  </si>
  <si>
    <t>契約金額(税抜)</t>
    <rPh sb="0" eb="4">
      <t>ケイヤクキンガク</t>
    </rPh>
    <rPh sb="5" eb="7">
      <t>ゼイヌキ</t>
    </rPh>
    <phoneticPr fontId="1"/>
  </si>
  <si>
    <t>出来高％</t>
    <rPh sb="0" eb="3">
      <t>デキダカ</t>
    </rPh>
    <phoneticPr fontId="1"/>
  </si>
  <si>
    <t>既請求金額(税抜)</t>
    <rPh sb="0" eb="1">
      <t>キ</t>
    </rPh>
    <rPh sb="1" eb="3">
      <t>セイキュウ</t>
    </rPh>
    <rPh sb="3" eb="5">
      <t>キンガク</t>
    </rPh>
    <rPh sb="6" eb="8">
      <t>ゼイヌキ</t>
    </rPh>
    <phoneticPr fontId="1"/>
  </si>
  <si>
    <t>今月請求金額(税抜)</t>
    <rPh sb="0" eb="4">
      <t>コンゲツセイキュウ</t>
    </rPh>
    <rPh sb="4" eb="6">
      <t>キンガク</t>
    </rPh>
    <rPh sb="7" eb="9">
      <t>ゼイヌキ</t>
    </rPh>
    <phoneticPr fontId="1"/>
  </si>
  <si>
    <t>合計金額(税込)</t>
    <rPh sb="0" eb="2">
      <t>ゴウケイ</t>
    </rPh>
    <rPh sb="2" eb="4">
      <t>キンガク</t>
    </rPh>
    <rPh sb="5" eb="7">
      <t>ゼイコミ</t>
    </rPh>
    <phoneticPr fontId="1"/>
  </si>
  <si>
    <t>各シートからの情報</t>
    <rPh sb="0" eb="1">
      <t>カク</t>
    </rPh>
    <rPh sb="7" eb="9">
      <t>ジョウホウ</t>
    </rPh>
    <phoneticPr fontId="1"/>
  </si>
  <si>
    <t>本月迄総出来高
金額(税抜)</t>
    <rPh sb="0" eb="3">
      <t>ホンゲツマデ</t>
    </rPh>
    <rPh sb="3" eb="4">
      <t>ソウ</t>
    </rPh>
    <rPh sb="4" eb="7">
      <t>デキダカ</t>
    </rPh>
    <rPh sb="8" eb="10">
      <t>キンガク</t>
    </rPh>
    <rPh sb="11" eb="13">
      <t>ゼイヌキ</t>
    </rPh>
    <phoneticPr fontId="1"/>
  </si>
  <si>
    <t>今月請求金額
(税抜)</t>
    <rPh sb="0" eb="4">
      <t>コンゲツセイキュウ</t>
    </rPh>
    <rPh sb="4" eb="6">
      <t>キンガク</t>
    </rPh>
    <rPh sb="8" eb="10">
      <t>ゼイヌキ</t>
    </rPh>
    <phoneticPr fontId="1"/>
  </si>
  <si>
    <t>消費税額
(10％)</t>
    <rPh sb="0" eb="4">
      <t>ショウヒゼイガク</t>
    </rPh>
    <phoneticPr fontId="1"/>
  </si>
  <si>
    <t>合計金額
(税込)</t>
    <rPh sb="0" eb="2">
      <t>ゴウケイ</t>
    </rPh>
    <rPh sb="2" eb="4">
      <t>キンガク</t>
    </rPh>
    <rPh sb="6" eb="8">
      <t>ゼイコミ</t>
    </rPh>
    <phoneticPr fontId="1"/>
  </si>
  <si>
    <t>既請求金額
(税抜)</t>
    <rPh sb="0" eb="1">
      <t>キ</t>
    </rPh>
    <rPh sb="1" eb="3">
      <t>セイキュウ</t>
    </rPh>
    <rPh sb="3" eb="5">
      <t>キンガク</t>
    </rPh>
    <rPh sb="7" eb="9">
      <t>ゼイヌキ</t>
    </rPh>
    <phoneticPr fontId="1"/>
  </si>
  <si>
    <t>協力会(会員・非会員)</t>
    <rPh sb="0" eb="3">
      <t>キョウリョクカイ</t>
    </rPh>
    <rPh sb="4" eb="6">
      <t>カイイン</t>
    </rPh>
    <rPh sb="7" eb="10">
      <t>ヒカイイン</t>
    </rPh>
    <phoneticPr fontId="1"/>
  </si>
  <si>
    <t>会員/非会員</t>
    <rPh sb="0" eb="2">
      <t>カイイン</t>
    </rPh>
    <rPh sb="3" eb="6">
      <t>ヒカイイン</t>
    </rPh>
    <phoneticPr fontId="1"/>
  </si>
  <si>
    <t>徴収率</t>
    <rPh sb="0" eb="3">
      <t>チョウシュウリツ</t>
    </rPh>
    <phoneticPr fontId="1"/>
  </si>
  <si>
    <t>請求書総括表</t>
    <phoneticPr fontId="1"/>
  </si>
  <si>
    <t>最低徴収額</t>
    <rPh sb="0" eb="5">
      <t>サイテイチョウシュウガク</t>
    </rPh>
    <phoneticPr fontId="1"/>
  </si>
  <si>
    <t>会員</t>
    <rPh sb="0" eb="2">
      <t>カイイン</t>
    </rPh>
    <phoneticPr fontId="1"/>
  </si>
  <si>
    <t>非会員</t>
    <rPh sb="0" eb="3">
      <t>ヒカイイン</t>
    </rPh>
    <phoneticPr fontId="1"/>
  </si>
  <si>
    <t>会員・非会員</t>
    <rPh sb="0" eb="2">
      <t>カイイン</t>
    </rPh>
    <rPh sb="3" eb="6">
      <t>ヒカイイン</t>
    </rPh>
    <phoneticPr fontId="1"/>
  </si>
  <si>
    <t>徴収率(B)</t>
    <rPh sb="0" eb="3">
      <t>チョウシュウリツ</t>
    </rPh>
    <phoneticPr fontId="1"/>
  </si>
  <si>
    <t>非会員</t>
  </si>
  <si>
    <t>小計</t>
    <rPh sb="0" eb="2">
      <t>ショウケイ</t>
    </rPh>
    <phoneticPr fontId="1"/>
  </si>
  <si>
    <t>(税抜)</t>
    <rPh sb="1" eb="3">
      <t>ゼイヌキ</t>
    </rPh>
    <phoneticPr fontId="1"/>
  </si>
  <si>
    <t>工事名称</t>
    <rPh sb="0" eb="4">
      <t>コウジメイショウ</t>
    </rPh>
    <phoneticPr fontId="1"/>
  </si>
  <si>
    <t>SG</t>
    <phoneticPr fontId="1"/>
  </si>
  <si>
    <t>SRT</t>
    <phoneticPr fontId="1"/>
  </si>
  <si>
    <t>SGD</t>
    <phoneticPr fontId="1"/>
  </si>
  <si>
    <t>経費(税込)</t>
    <rPh sb="0" eb="2">
      <t>ケイヒ</t>
    </rPh>
    <rPh sb="3" eb="5">
      <t>ゼイコミ</t>
    </rPh>
    <phoneticPr fontId="1"/>
  </si>
  <si>
    <t>諸経費</t>
    <rPh sb="0" eb="3">
      <t>ショケイヒ</t>
    </rPh>
    <phoneticPr fontId="1"/>
  </si>
  <si>
    <t>合計</t>
    <rPh sb="0" eb="2">
      <t>ゴウケイ</t>
    </rPh>
    <phoneticPr fontId="1"/>
  </si>
  <si>
    <t>請求書</t>
    <rPh sb="0" eb="3">
      <t>セイキュウショ</t>
    </rPh>
    <phoneticPr fontId="1"/>
  </si>
  <si>
    <t>工事件名(上段)</t>
    <rPh sb="0" eb="4">
      <t>コウジケンメイ</t>
    </rPh>
    <rPh sb="5" eb="7">
      <t>ジョウダン</t>
    </rPh>
    <phoneticPr fontId="1"/>
  </si>
  <si>
    <t>(下段)</t>
    <rPh sb="1" eb="3">
      <t>ゲダン</t>
    </rPh>
    <phoneticPr fontId="1"/>
  </si>
  <si>
    <t>上段</t>
    <rPh sb="0" eb="2">
      <t>ジョウダン</t>
    </rPh>
    <phoneticPr fontId="1"/>
  </si>
  <si>
    <t>下段</t>
    <rPh sb="0" eb="2">
      <t>ゲダン</t>
    </rPh>
    <phoneticPr fontId="1"/>
  </si>
  <si>
    <t>注文書無し</t>
    <rPh sb="0" eb="3">
      <t>チュウモンショ</t>
    </rPh>
    <rPh sb="3" eb="4">
      <t>ナシ</t>
    </rPh>
    <phoneticPr fontId="1"/>
  </si>
  <si>
    <t>SGZ</t>
    <phoneticPr fontId="1"/>
  </si>
  <si>
    <t>請求情報　入力欄</t>
    <rPh sb="0" eb="4">
      <t>セイキュウジョウホウ</t>
    </rPh>
    <rPh sb="5" eb="8">
      <t>ニュウリョクラン</t>
    </rPh>
    <phoneticPr fontId="1"/>
  </si>
  <si>
    <t>立　替　金</t>
    <rPh sb="0" eb="1">
      <t>リツ</t>
    </rPh>
    <rPh sb="2" eb="3">
      <t>タイ</t>
    </rPh>
    <rPh sb="4" eb="5">
      <t>キン</t>
    </rPh>
    <phoneticPr fontId="1"/>
  </si>
  <si>
    <t>請求額(税込)</t>
    <rPh sb="0" eb="2">
      <t>セイキュウ</t>
    </rPh>
    <rPh sb="2" eb="3">
      <t>ガク</t>
    </rPh>
    <rPh sb="4" eb="6">
      <t>ゼイコミ</t>
    </rPh>
    <phoneticPr fontId="1"/>
  </si>
  <si>
    <t>立 替 金</t>
    <rPh sb="0" eb="1">
      <t>リツ</t>
    </rPh>
    <rPh sb="2" eb="3">
      <t>タイ</t>
    </rPh>
    <rPh sb="4" eb="5">
      <t>キン</t>
    </rPh>
    <phoneticPr fontId="1"/>
  </si>
  <si>
    <t>税　　込</t>
    <rPh sb="0" eb="1">
      <t>ゼイ</t>
    </rPh>
    <rPh sb="3" eb="4">
      <t>コミ</t>
    </rPh>
    <phoneticPr fontId="1"/>
  </si>
  <si>
    <t>別　　途</t>
    <rPh sb="0" eb="1">
      <t>ベツ</t>
    </rPh>
    <rPh sb="3" eb="4">
      <t>ト</t>
    </rPh>
    <phoneticPr fontId="1"/>
  </si>
  <si>
    <t>②労務経費⇒</t>
    <rPh sb="1" eb="3">
      <t>ロウム</t>
    </rPh>
    <rPh sb="3" eb="5">
      <t>ケイヒ</t>
    </rPh>
    <phoneticPr fontId="1"/>
  </si>
  <si>
    <t>③諸工事立替⇒</t>
    <rPh sb="1" eb="4">
      <t>ショコウジ</t>
    </rPh>
    <rPh sb="4" eb="6">
      <t>タテカエ</t>
    </rPh>
    <phoneticPr fontId="1"/>
  </si>
  <si>
    <t>警備</t>
    <rPh sb="0" eb="2">
      <t>ケイビ</t>
    </rPh>
    <phoneticPr fontId="1"/>
  </si>
  <si>
    <t>物品</t>
    <rPh sb="0" eb="2">
      <t>ブッピン</t>
    </rPh>
    <phoneticPr fontId="1"/>
  </si>
  <si>
    <t>申請</t>
    <rPh sb="0" eb="2">
      <t>シンセイ</t>
    </rPh>
    <phoneticPr fontId="1"/>
  </si>
  <si>
    <t>産廃</t>
    <rPh sb="0" eb="2">
      <t>サンパイ</t>
    </rPh>
    <phoneticPr fontId="1"/>
  </si>
  <si>
    <t>工事</t>
    <rPh sb="0" eb="2">
      <t>コウジ</t>
    </rPh>
    <phoneticPr fontId="1"/>
  </si>
  <si>
    <t>家賃</t>
    <rPh sb="0" eb="2">
      <t>ヤチン</t>
    </rPh>
    <phoneticPr fontId="1"/>
  </si>
  <si>
    <t>検査</t>
    <rPh sb="0" eb="2">
      <t>ケンサ</t>
    </rPh>
    <phoneticPr fontId="1"/>
  </si>
  <si>
    <t>除草</t>
    <rPh sb="0" eb="2">
      <t>ジョソウ</t>
    </rPh>
    <phoneticPr fontId="1"/>
  </si>
  <si>
    <t>土地調査</t>
    <rPh sb="0" eb="4">
      <t>トチチョウサ</t>
    </rPh>
    <phoneticPr fontId="1"/>
  </si>
  <si>
    <t>測量</t>
    <rPh sb="0" eb="2">
      <t>ソクリョウ</t>
    </rPh>
    <phoneticPr fontId="1"/>
  </si>
  <si>
    <t>設計</t>
    <rPh sb="0" eb="2">
      <t>セッケイ</t>
    </rPh>
    <phoneticPr fontId="1"/>
  </si>
  <si>
    <t>製図</t>
    <rPh sb="0" eb="2">
      <t>セイズ</t>
    </rPh>
    <phoneticPr fontId="1"/>
  </si>
  <si>
    <t>現場管理</t>
    <rPh sb="0" eb="4">
      <t>ゲンバカンリ</t>
    </rPh>
    <phoneticPr fontId="1"/>
  </si>
  <si>
    <t>生産</t>
    <rPh sb="0" eb="2">
      <t>セイサン</t>
    </rPh>
    <phoneticPr fontId="1"/>
  </si>
  <si>
    <t>業務委託</t>
    <rPh sb="0" eb="4">
      <t>ギョウムイタク</t>
    </rPh>
    <phoneticPr fontId="1"/>
  </si>
  <si>
    <t>レンタル</t>
    <phoneticPr fontId="1"/>
  </si>
  <si>
    <t>種別</t>
    <rPh sb="0" eb="2">
      <t>シュベツ</t>
    </rPh>
    <phoneticPr fontId="1"/>
  </si>
  <si>
    <t>工事(人工単価記載あり)</t>
    <rPh sb="0" eb="2">
      <t>コウジ</t>
    </rPh>
    <rPh sb="3" eb="5">
      <t>ニンク</t>
    </rPh>
    <rPh sb="5" eb="9">
      <t>タンカキサイ</t>
    </rPh>
    <phoneticPr fontId="1"/>
  </si>
  <si>
    <t>非課税</t>
    <rPh sb="0" eb="3">
      <t>ヒカゼイ</t>
    </rPh>
    <phoneticPr fontId="1"/>
  </si>
  <si>
    <t>労務(単価契約)</t>
    <rPh sb="0" eb="2">
      <t>ロウム</t>
    </rPh>
    <rPh sb="3" eb="7">
      <t>タンカケイヤク</t>
    </rPh>
    <phoneticPr fontId="1"/>
  </si>
  <si>
    <t>立替費(工事費を含まない)</t>
    <rPh sb="0" eb="3">
      <t>タテカエヒ</t>
    </rPh>
    <rPh sb="4" eb="7">
      <t>コウジヒ</t>
    </rPh>
    <rPh sb="8" eb="9">
      <t>フク</t>
    </rPh>
    <phoneticPr fontId="1"/>
  </si>
  <si>
    <t>請求IDプルダウン用</t>
    <rPh sb="0" eb="2">
      <t>セイキュウ</t>
    </rPh>
    <rPh sb="9" eb="10">
      <t>ヨウ</t>
    </rPh>
    <phoneticPr fontId="1"/>
  </si>
  <si>
    <r>
      <t xml:space="preserve">種　別
</t>
    </r>
    <r>
      <rPr>
        <sz val="9"/>
        <color theme="1"/>
        <rFont val="Meiryo UI"/>
        <family val="3"/>
        <charset val="128"/>
      </rPr>
      <t>(プルダウンからお選びください)</t>
    </r>
    <rPh sb="0" eb="1">
      <t>シュ</t>
    </rPh>
    <rPh sb="2" eb="3">
      <t>ベツ</t>
    </rPh>
    <rPh sb="13" eb="14">
      <t>エラ</t>
    </rPh>
    <phoneticPr fontId="1"/>
  </si>
  <si>
    <t>地盤調査</t>
    <rPh sb="0" eb="4">
      <t>ジバンチョウサ</t>
    </rPh>
    <phoneticPr fontId="1"/>
  </si>
  <si>
    <t>構造計算</t>
    <rPh sb="0" eb="4">
      <t>コウゾウケイサン</t>
    </rPh>
    <phoneticPr fontId="1"/>
  </si>
  <si>
    <t>派遣</t>
    <rPh sb="0" eb="2">
      <t>ハケン</t>
    </rPh>
    <phoneticPr fontId="1"/>
  </si>
  <si>
    <t>運送</t>
    <rPh sb="0" eb="2">
      <t>ウンソウ</t>
    </rPh>
    <phoneticPr fontId="1"/>
  </si>
  <si>
    <t>会費</t>
    <rPh sb="0" eb="2">
      <t>カイヒ</t>
    </rPh>
    <phoneticPr fontId="1"/>
  </si>
  <si>
    <t>対象</t>
    <rPh sb="0" eb="2">
      <t>タイショウ</t>
    </rPh>
    <phoneticPr fontId="1"/>
  </si>
  <si>
    <t>コメント</t>
    <phoneticPr fontId="1"/>
  </si>
  <si>
    <t>重複</t>
    <rPh sb="0" eb="2">
      <t>チョウフク</t>
    </rPh>
    <phoneticPr fontId="1"/>
  </si>
  <si>
    <t>会費</t>
    <rPh sb="0" eb="2">
      <t>カイヒ</t>
    </rPh>
    <phoneticPr fontId="1"/>
  </si>
  <si>
    <r>
      <t xml:space="preserve">作成リンク クリックで請求書へ移動
</t>
    </r>
    <r>
      <rPr>
        <sz val="11"/>
        <color rgb="FFFF0000"/>
        <rFont val="Meiryo UI"/>
        <family val="3"/>
        <charset val="128"/>
      </rPr>
      <t>※</t>
    </r>
    <r>
      <rPr>
        <sz val="10"/>
        <color rgb="FFFF0000"/>
        <rFont val="Meiryo UI"/>
        <family val="3"/>
        <charset val="128"/>
      </rPr>
      <t>すべてご提出ください</t>
    </r>
    <rPh sb="0" eb="2">
      <t>サクセイ</t>
    </rPh>
    <rPh sb="11" eb="14">
      <t>セイキュウショ</t>
    </rPh>
    <rPh sb="15" eb="17">
      <t>イドウ</t>
    </rPh>
    <rPh sb="23" eb="25">
      <t>テイシュツ</t>
    </rPh>
    <phoneticPr fontId="1"/>
  </si>
  <si>
    <t>請求書種別</t>
    <rPh sb="0" eb="3">
      <t>セイキュウショ</t>
    </rPh>
    <rPh sb="3" eb="5">
      <t>シュベツ</t>
    </rPh>
    <phoneticPr fontId="1"/>
  </si>
  <si>
    <t>総出来高金額(税抜)</t>
    <rPh sb="0" eb="6">
      <t>ソウデキダカキンガク</t>
    </rPh>
    <rPh sb="7" eb="9">
      <t>ゼイヌキ</t>
    </rPh>
    <phoneticPr fontId="1"/>
  </si>
  <si>
    <t>数値</t>
    <rPh sb="0" eb="2">
      <t>スウチ</t>
    </rPh>
    <phoneticPr fontId="1"/>
  </si>
  <si>
    <t>A</t>
    <phoneticPr fontId="1"/>
  </si>
  <si>
    <t>合計(税込)</t>
    <rPh sb="0" eb="2">
      <t>ゴウケイ</t>
    </rPh>
    <rPh sb="3" eb="5">
      <t>ゼイコミ</t>
    </rPh>
    <phoneticPr fontId="1"/>
  </si>
  <si>
    <t>経費合計(税込)</t>
    <rPh sb="0" eb="2">
      <t>ケイヒ</t>
    </rPh>
    <rPh sb="2" eb="4">
      <t>ゴウケイ</t>
    </rPh>
    <rPh sb="5" eb="7">
      <t>ゼイコミ</t>
    </rPh>
    <phoneticPr fontId="1"/>
  </si>
  <si>
    <t>立替費合計(税込)</t>
    <rPh sb="0" eb="3">
      <t>タテカエヒ</t>
    </rPh>
    <rPh sb="3" eb="5">
      <t>ゴウケイ</t>
    </rPh>
    <rPh sb="6" eb="8">
      <t>ゼイコミ</t>
    </rPh>
    <phoneticPr fontId="1"/>
  </si>
  <si>
    <t>以下のリンクから請求書総括表を必ずご提出ください。</t>
    <rPh sb="0" eb="2">
      <t>イカ</t>
    </rPh>
    <rPh sb="8" eb="14">
      <t>セイキュウショソウカツヒョウ</t>
    </rPh>
    <rPh sb="15" eb="16">
      <t>カナラ</t>
    </rPh>
    <rPh sb="18" eb="20">
      <t>テイシュツ</t>
    </rPh>
    <phoneticPr fontId="1"/>
  </si>
  <si>
    <t>単価(人工/残業H)</t>
    <rPh sb="0" eb="2">
      <t>タンカ</t>
    </rPh>
    <rPh sb="3" eb="5">
      <t>ニンク</t>
    </rPh>
    <rPh sb="6" eb="8">
      <t>ザンギョウ</t>
    </rPh>
    <phoneticPr fontId="1"/>
  </si>
  <si>
    <t>単価(人工/残業h)</t>
    <rPh sb="0" eb="2">
      <t>タンカ</t>
    </rPh>
    <rPh sb="3" eb="5">
      <t>ニンク</t>
    </rPh>
    <rPh sb="6" eb="8">
      <t>ザンギョウ</t>
    </rPh>
    <phoneticPr fontId="1"/>
  </si>
  <si>
    <t>出面種別</t>
    <rPh sb="0" eb="2">
      <t>デヅラ</t>
    </rPh>
    <rPh sb="2" eb="4">
      <t>シュベツ</t>
    </rPh>
    <phoneticPr fontId="1"/>
  </si>
  <si>
    <t>A列番号</t>
    <rPh sb="1" eb="2">
      <t>レツ</t>
    </rPh>
    <rPh sb="2" eb="4">
      <t>バンゴウ</t>
    </rPh>
    <phoneticPr fontId="1"/>
  </si>
  <si>
    <t>数値に変換</t>
    <rPh sb="0" eb="2">
      <t>スウチ</t>
    </rPh>
    <rPh sb="3" eb="5">
      <t>ヘンカン</t>
    </rPh>
    <phoneticPr fontId="1"/>
  </si>
  <si>
    <t>昇順に並替</t>
    <rPh sb="0" eb="2">
      <t>ショウジュン</t>
    </rPh>
    <rPh sb="3" eb="4">
      <t>ナラ</t>
    </rPh>
    <rPh sb="4" eb="5">
      <t>カ</t>
    </rPh>
    <phoneticPr fontId="1"/>
  </si>
  <si>
    <t>立ち合い</t>
    <rPh sb="0" eb="1">
      <t>タ</t>
    </rPh>
    <rPh sb="2" eb="3">
      <t>ア</t>
    </rPh>
    <phoneticPr fontId="1"/>
  </si>
  <si>
    <t>調査</t>
    <rPh sb="0" eb="2">
      <t>チョウサ</t>
    </rPh>
    <phoneticPr fontId="1"/>
  </si>
  <si>
    <t>P列請求書種別</t>
    <rPh sb="1" eb="2">
      <t>レツ</t>
    </rPh>
    <rPh sb="2" eb="5">
      <t>セイキュウショ</t>
    </rPh>
    <rPh sb="5" eb="7">
      <t>シュベツ</t>
    </rPh>
    <phoneticPr fontId="1"/>
  </si>
  <si>
    <t>①請負の経費⇒</t>
    <rPh sb="1" eb="3">
      <t>ウケオイ</t>
    </rPh>
    <rPh sb="4" eb="6">
      <t>ケイヒ</t>
    </rPh>
    <phoneticPr fontId="1"/>
  </si>
  <si>
    <t>△注意△　以下の表は提出分のみご記入ください。</t>
    <rPh sb="1" eb="3">
      <t>チュウイ</t>
    </rPh>
    <rPh sb="5" eb="7">
      <t>イカ</t>
    </rPh>
    <rPh sb="8" eb="9">
      <t>ヒョウ</t>
    </rPh>
    <rPh sb="10" eb="12">
      <t>テイシュツ</t>
    </rPh>
    <rPh sb="12" eb="13">
      <t>ブン</t>
    </rPh>
    <rPh sb="16" eb="18">
      <t>キニュウ</t>
    </rPh>
    <phoneticPr fontId="1"/>
  </si>
  <si>
    <t>予備：請求書総括表 (手入力用)</t>
  </si>
  <si>
    <t>請 求 書 総 括 表</t>
  </si>
  <si>
    <r>
      <t xml:space="preserve">請求ID
</t>
    </r>
    <r>
      <rPr>
        <sz val="9"/>
        <color theme="1"/>
        <rFont val="Meiryo UI"/>
        <family val="3"/>
        <charset val="128"/>
      </rPr>
      <t>※注文書№アルファベット部分</t>
    </r>
    <rPh sb="0" eb="2">
      <t>セイキュウ</t>
    </rPh>
    <rPh sb="6" eb="9">
      <t>チュウモンショ</t>
    </rPh>
    <rPh sb="17" eb="19">
      <t>ブブン</t>
    </rPh>
    <phoneticPr fontId="1"/>
  </si>
  <si>
    <t>立替費(工事費含む)</t>
    <rPh sb="0" eb="3">
      <t>タテカエヒ</t>
    </rPh>
    <rPh sb="4" eb="6">
      <t>コウジ</t>
    </rPh>
    <rPh sb="6" eb="7">
      <t>ヒ</t>
    </rPh>
    <rPh sb="7" eb="8">
      <t>フク</t>
    </rPh>
    <phoneticPr fontId="1"/>
  </si>
  <si>
    <t>立替費(労務費含む)</t>
    <rPh sb="0" eb="3">
      <t>タテカエヒ</t>
    </rPh>
    <rPh sb="4" eb="6">
      <t>ロウム</t>
    </rPh>
    <rPh sb="6" eb="7">
      <t>ヒ</t>
    </rPh>
    <rPh sb="7" eb="8">
      <t>フク</t>
    </rPh>
    <phoneticPr fontId="1"/>
  </si>
  <si>
    <t>オフセット※ドロップダウンリスト確認用</t>
    <rPh sb="16" eb="19">
      <t>カクニンヨウ</t>
    </rPh>
    <phoneticPr fontId="1"/>
  </si>
  <si>
    <t>対象外</t>
    <rPh sb="0" eb="3">
      <t>タイショウガイ</t>
    </rPh>
    <phoneticPr fontId="1"/>
  </si>
  <si>
    <t>会費</t>
    <rPh sb="0" eb="2">
      <t>カイヒ</t>
    </rPh>
    <phoneticPr fontId="1"/>
  </si>
  <si>
    <t>工事番号</t>
    <rPh sb="0" eb="4">
      <t>コウジバンゴウ</t>
    </rPh>
    <phoneticPr fontId="1"/>
  </si>
  <si>
    <t>工事名</t>
    <rPh sb="0" eb="3">
      <t>コウジメイ</t>
    </rPh>
    <phoneticPr fontId="1"/>
  </si>
  <si>
    <t>発注数</t>
    <rPh sb="0" eb="2">
      <t>ハッチュウ</t>
    </rPh>
    <rPh sb="2" eb="3">
      <t>スウ</t>
    </rPh>
    <phoneticPr fontId="1"/>
  </si>
  <si>
    <t>累計</t>
    <rPh sb="0" eb="2">
      <t>ルイケイ</t>
    </rPh>
    <phoneticPr fontId="1"/>
  </si>
  <si>
    <t>前月迄</t>
    <rPh sb="0" eb="2">
      <t>ゼンゲツ</t>
    </rPh>
    <rPh sb="2" eb="3">
      <t>マデ</t>
    </rPh>
    <phoneticPr fontId="1"/>
  </si>
  <si>
    <t>当月</t>
    <rPh sb="0" eb="2">
      <t>トウゲツ</t>
    </rPh>
    <phoneticPr fontId="1"/>
  </si>
  <si>
    <t>物品名称</t>
    <rPh sb="0" eb="2">
      <t>ブッピン</t>
    </rPh>
    <rPh sb="2" eb="4">
      <t>メイショウ</t>
    </rPh>
    <phoneticPr fontId="1"/>
  </si>
  <si>
    <t>単位</t>
    <rPh sb="0" eb="2">
      <t>タンイ</t>
    </rPh>
    <phoneticPr fontId="1"/>
  </si>
  <si>
    <t>単価</t>
    <rPh sb="0" eb="2">
      <t>タンカ</t>
    </rPh>
    <phoneticPr fontId="1"/>
  </si>
  <si>
    <t>金額(税抜)</t>
    <rPh sb="0" eb="2">
      <t>キンガク</t>
    </rPh>
    <rPh sb="3" eb="5">
      <t>ゼイヌキ</t>
    </rPh>
    <phoneticPr fontId="1"/>
  </si>
  <si>
    <t>(数量／金額)</t>
    <rPh sb="1" eb="3">
      <t>スウリョウ</t>
    </rPh>
    <rPh sb="4" eb="6">
      <t>キンガク</t>
    </rPh>
    <phoneticPr fontId="1"/>
  </si>
  <si>
    <t>合計金額</t>
    <rPh sb="0" eb="2">
      <t>ゴウケイ</t>
    </rPh>
    <rPh sb="2" eb="4">
      <t>キンガク</t>
    </rPh>
    <phoneticPr fontId="1"/>
  </si>
  <si>
    <t>Z</t>
    <phoneticPr fontId="1"/>
  </si>
  <si>
    <t>合計（Z-C)</t>
    <rPh sb="0" eb="2">
      <t>ゴウケイ</t>
    </rPh>
    <phoneticPr fontId="1"/>
  </si>
  <si>
    <t>①請求書（指定様式_請負）1</t>
    <rPh sb="1" eb="4">
      <t>セイキュウショ</t>
    </rPh>
    <rPh sb="5" eb="7">
      <t>シテイ</t>
    </rPh>
    <rPh sb="7" eb="9">
      <t>ヨウシキ</t>
    </rPh>
    <rPh sb="10" eb="12">
      <t>ウケオイ</t>
    </rPh>
    <phoneticPr fontId="1"/>
  </si>
  <si>
    <t>①請求書（指定様式_請負）1</t>
    <phoneticPr fontId="1"/>
  </si>
  <si>
    <t>①請求書（指定様式_請負）</t>
    <phoneticPr fontId="1"/>
  </si>
  <si>
    <t>①請求書（指定様式_請負）2</t>
  </si>
  <si>
    <t>①請求書（指定様式_請負）3</t>
  </si>
  <si>
    <t>①請求書（指定様式_請負）4</t>
  </si>
  <si>
    <t>①請求書（指定様式_請負）5</t>
  </si>
  <si>
    <t>①請求書（指定様式_請負）6</t>
  </si>
  <si>
    <t>①請求書（指定様式_請負）2</t>
    <rPh sb="1" eb="4">
      <t>セイキュウショ</t>
    </rPh>
    <rPh sb="5" eb="7">
      <t>シテイ</t>
    </rPh>
    <rPh sb="7" eb="9">
      <t>ヨウシキ</t>
    </rPh>
    <rPh sb="10" eb="12">
      <t>ウケオイ</t>
    </rPh>
    <phoneticPr fontId="1"/>
  </si>
  <si>
    <t>①請求書（指定様式_請負）3</t>
    <rPh sb="1" eb="4">
      <t>セイキュウショ</t>
    </rPh>
    <rPh sb="5" eb="7">
      <t>シテイ</t>
    </rPh>
    <rPh sb="7" eb="9">
      <t>ヨウシキ</t>
    </rPh>
    <rPh sb="10" eb="12">
      <t>ウケオイ</t>
    </rPh>
    <phoneticPr fontId="1"/>
  </si>
  <si>
    <t>①請求書（指定様式_請負）4</t>
    <rPh sb="1" eb="4">
      <t>セイキュウショ</t>
    </rPh>
    <rPh sb="5" eb="7">
      <t>シテイ</t>
    </rPh>
    <rPh sb="7" eb="9">
      <t>ヨウシキ</t>
    </rPh>
    <rPh sb="10" eb="12">
      <t>ウケオイ</t>
    </rPh>
    <phoneticPr fontId="1"/>
  </si>
  <si>
    <t>①請求書（指定様式_請負）5</t>
    <rPh sb="1" eb="4">
      <t>セイキュウショ</t>
    </rPh>
    <rPh sb="5" eb="7">
      <t>シテイ</t>
    </rPh>
    <rPh sb="7" eb="9">
      <t>ヨウシキ</t>
    </rPh>
    <rPh sb="10" eb="12">
      <t>ウケオイ</t>
    </rPh>
    <phoneticPr fontId="1"/>
  </si>
  <si>
    <t>①請求書（指定様式_請負）6</t>
    <rPh sb="1" eb="4">
      <t>セイキュウショ</t>
    </rPh>
    <rPh sb="5" eb="7">
      <t>シテイ</t>
    </rPh>
    <rPh sb="7" eb="9">
      <t>ヨウシキ</t>
    </rPh>
    <rPh sb="10" eb="12">
      <t>ウケオイ</t>
    </rPh>
    <phoneticPr fontId="1"/>
  </si>
  <si>
    <t>①出面明細書（指定様式_労務）</t>
  </si>
  <si>
    <t>①出面明細書（指定様式_労務）</t>
    <rPh sb="1" eb="3">
      <t>デヅラ</t>
    </rPh>
    <rPh sb="3" eb="6">
      <t>メイサイショ</t>
    </rPh>
    <rPh sb="7" eb="9">
      <t>シテイ</t>
    </rPh>
    <rPh sb="9" eb="11">
      <t>ヨウシキ</t>
    </rPh>
    <rPh sb="12" eb="14">
      <t>ロウム</t>
    </rPh>
    <phoneticPr fontId="1"/>
  </si>
  <si>
    <t>①物品請求　内訳書1</t>
    <phoneticPr fontId="1"/>
  </si>
  <si>
    <t>②請求書（指定様式_労務）</t>
  </si>
  <si>
    <t>②請求書（指定様式_労務）</t>
    <rPh sb="1" eb="4">
      <t>セイキュウショ</t>
    </rPh>
    <rPh sb="5" eb="7">
      <t>シテイ</t>
    </rPh>
    <rPh sb="7" eb="9">
      <t>ヨウシキ</t>
    </rPh>
    <rPh sb="10" eb="12">
      <t>ロウム</t>
    </rPh>
    <phoneticPr fontId="1"/>
  </si>
  <si>
    <t>②出面明細書（指定様式_労務）</t>
  </si>
  <si>
    <t>②出面明細書（指定様式_労務）</t>
    <rPh sb="1" eb="3">
      <t>デヅラ</t>
    </rPh>
    <rPh sb="3" eb="6">
      <t>メイサイショ</t>
    </rPh>
    <rPh sb="7" eb="9">
      <t>シテイ</t>
    </rPh>
    <rPh sb="9" eb="11">
      <t>ヨウシキ</t>
    </rPh>
    <rPh sb="12" eb="14">
      <t>ロウム</t>
    </rPh>
    <phoneticPr fontId="1"/>
  </si>
  <si>
    <t>③請求書（指定様式_一般諸工事・その他）</t>
  </si>
  <si>
    <t>③請求書（指定様式_一般諸工事・その他）</t>
    <rPh sb="1" eb="4">
      <t>セイキュウショ</t>
    </rPh>
    <rPh sb="5" eb="7">
      <t>シテイ</t>
    </rPh>
    <rPh sb="7" eb="9">
      <t>ヨウシキ</t>
    </rPh>
    <rPh sb="10" eb="12">
      <t>イッパン</t>
    </rPh>
    <rPh sb="12" eb="13">
      <t>ショ</t>
    </rPh>
    <rPh sb="13" eb="15">
      <t>コウジ</t>
    </rPh>
    <rPh sb="18" eb="19">
      <t>タ</t>
    </rPh>
    <phoneticPr fontId="1"/>
  </si>
  <si>
    <t>②請求書（指定様式_労務）</t>
    <phoneticPr fontId="1"/>
  </si>
  <si>
    <t>②請求書（指定様式_労務）会費対象外</t>
  </si>
  <si>
    <t>②請求書（指定様式_労務）会費対象外</t>
    <phoneticPr fontId="1"/>
  </si>
  <si>
    <t>③請求書（指定様式_一般諸工事・その他）会費対象外</t>
  </si>
  <si>
    <t>③請求書（指定様式_一般諸工事・その他）会費対象外</t>
    <phoneticPr fontId="1"/>
  </si>
  <si>
    <t>②出面明細書（指定様式_労務）会費対象外</t>
  </si>
  <si>
    <t>③請求書（指定様式_一般諸工事・その他）</t>
    <phoneticPr fontId="1"/>
  </si>
  <si>
    <t>総合計</t>
    <rPh sb="0" eb="3">
      <t>ソウゴウケイ</t>
    </rPh>
    <phoneticPr fontId="1"/>
  </si>
  <si>
    <t>②労務(外)経費⇒</t>
    <rPh sb="1" eb="3">
      <t>ロウム</t>
    </rPh>
    <rPh sb="4" eb="5">
      <t>ガイ</t>
    </rPh>
    <rPh sb="6" eb="8">
      <t>ケイヒ</t>
    </rPh>
    <phoneticPr fontId="1"/>
  </si>
  <si>
    <t>③諸工事(外)立替⇒</t>
    <rPh sb="1" eb="4">
      <t>ショコウジ</t>
    </rPh>
    <rPh sb="5" eb="6">
      <t>ガイ</t>
    </rPh>
    <rPh sb="7" eb="9">
      <t>タテカエ</t>
    </rPh>
    <phoneticPr fontId="1"/>
  </si>
  <si>
    <t>指定書式</t>
    <rPh sb="0" eb="4">
      <t>シテイショシキ</t>
    </rPh>
    <phoneticPr fontId="1"/>
  </si>
  <si>
    <t>①出面明細書（指定様式_労務）</t>
    <phoneticPr fontId="1"/>
  </si>
  <si>
    <t>②出面明細書（指定様式_労務）</t>
    <phoneticPr fontId="1"/>
  </si>
  <si>
    <t>②出面明細書（指定様式_労務）会費対象外</t>
    <phoneticPr fontId="1"/>
  </si>
  <si>
    <t>③請求書（指定様式_一般諸工事・その他）</t>
    <phoneticPr fontId="1"/>
  </si>
  <si>
    <t>会費非対称合計</t>
    <rPh sb="0" eb="2">
      <t>カイヒ</t>
    </rPh>
    <rPh sb="2" eb="5">
      <t>ヒタイショウ</t>
    </rPh>
    <rPh sb="5" eb="7">
      <t>ゴウケイ</t>
    </rPh>
    <phoneticPr fontId="1"/>
  </si>
  <si>
    <t>内、経費及立替費</t>
    <rPh sb="0" eb="1">
      <t>ウチ</t>
    </rPh>
    <rPh sb="2" eb="4">
      <t>ケイヒ</t>
    </rPh>
    <rPh sb="4" eb="5">
      <t>オヨ</t>
    </rPh>
    <rPh sb="5" eb="8">
      <t>タテカエヒ</t>
    </rPh>
    <phoneticPr fontId="1"/>
  </si>
  <si>
    <t>会費(A*B)</t>
    <rPh sb="0" eb="2">
      <t>カイヒ</t>
    </rPh>
    <phoneticPr fontId="1"/>
  </si>
  <si>
    <t>C</t>
    <phoneticPr fontId="1"/>
  </si>
  <si>
    <t>D</t>
    <phoneticPr fontId="1"/>
  </si>
  <si>
    <t>E</t>
    <phoneticPr fontId="1"/>
  </si>
  <si>
    <t>F</t>
    <phoneticPr fontId="1"/>
  </si>
  <si>
    <t>↑D+E⇒</t>
    <phoneticPr fontId="1"/>
  </si>
  <si>
    <t>G</t>
    <phoneticPr fontId="1"/>
  </si>
  <si>
    <t>Eの合計⇒</t>
    <rPh sb="2" eb="4">
      <t>ゴウケイ</t>
    </rPh>
    <phoneticPr fontId="1"/>
  </si>
  <si>
    <t>協力会費/選択種別</t>
    <rPh sb="0" eb="4">
      <t>キョウリョクカイヒ</t>
    </rPh>
    <rPh sb="5" eb="7">
      <t>センタク</t>
    </rPh>
    <rPh sb="7" eb="9">
      <t>シュベツ</t>
    </rPh>
    <phoneticPr fontId="1"/>
  </si>
  <si>
    <t>協力会費/選択種別</t>
    <phoneticPr fontId="1"/>
  </si>
  <si>
    <t>①物品請求　内訳書</t>
    <phoneticPr fontId="1"/>
  </si>
  <si>
    <t>①物品請求　内訳書6</t>
    <phoneticPr fontId="1"/>
  </si>
  <si>
    <t>①物品請求　内訳書5</t>
    <phoneticPr fontId="1"/>
  </si>
  <si>
    <t>①物品請求　内訳書4</t>
    <phoneticPr fontId="1"/>
  </si>
  <si>
    <t>①物品請求　内訳書3</t>
    <phoneticPr fontId="1"/>
  </si>
  <si>
    <t>①物品請求　内訳書2</t>
    <phoneticPr fontId="1"/>
  </si>
  <si>
    <t>総合計(税込)(A+F)</t>
    <rPh sb="0" eb="1">
      <t>ソウ</t>
    </rPh>
    <rPh sb="1" eb="3">
      <t>ゴウケイ</t>
    </rPh>
    <rPh sb="4" eb="6">
      <t>ゼイコミ</t>
    </rPh>
    <phoneticPr fontId="1"/>
  </si>
  <si>
    <t>(－)</t>
    <phoneticPr fontId="1"/>
  </si>
  <si>
    <t>対象</t>
    <rPh sb="0" eb="2">
      <t>タイショウ</t>
    </rPh>
    <phoneticPr fontId="1"/>
  </si>
  <si>
    <t>←会費対象請求の数</t>
    <rPh sb="1" eb="5">
      <t>カイヒタイショウ</t>
    </rPh>
    <rPh sb="5" eb="7">
      <t>セイキュウ</t>
    </rPh>
    <rPh sb="8" eb="9">
      <t>カズ</t>
    </rPh>
    <phoneticPr fontId="1"/>
  </si>
  <si>
    <t>←会費が1,000を下回る場合</t>
    <rPh sb="1" eb="3">
      <t>カイヒ</t>
    </rPh>
    <rPh sb="10" eb="12">
      <t>シタマワ</t>
    </rPh>
    <rPh sb="13" eb="15">
      <t>バアイ</t>
    </rPh>
    <phoneticPr fontId="1"/>
  </si>
  <si>
    <t>②出面明細書（指定様式_労務）記入で請求書へ自動反映</t>
    <rPh sb="15" eb="17">
      <t>キニュウ</t>
    </rPh>
    <rPh sb="18" eb="21">
      <t>セイキュウショ</t>
    </rPh>
    <rPh sb="22" eb="24">
      <t>ジドウ</t>
    </rPh>
    <rPh sb="24" eb="26">
      <t>ハンエイ</t>
    </rPh>
    <phoneticPr fontId="1"/>
  </si>
  <si>
    <t>請求書総括表(手入力用)</t>
    <rPh sb="7" eb="11">
      <t>テニュウリョクヨウ</t>
    </rPh>
    <phoneticPr fontId="1"/>
  </si>
  <si>
    <t>合計(税抜)</t>
    <rPh sb="0" eb="2">
      <t>ゴウケイ</t>
    </rPh>
    <rPh sb="3" eb="5">
      <t>ゼイヌキ</t>
    </rPh>
    <phoneticPr fontId="1"/>
  </si>
  <si>
    <t>Ｂ</t>
    <phoneticPr fontId="1"/>
  </si>
  <si>
    <t>Ａ</t>
    <phoneticPr fontId="1"/>
  </si>
  <si>
    <t>Ｃ</t>
    <phoneticPr fontId="1"/>
  </si>
  <si>
    <t>Ｄ</t>
    <phoneticPr fontId="1"/>
  </si>
  <si>
    <t>Ｅ</t>
    <phoneticPr fontId="1"/>
  </si>
  <si>
    <t>徴収項目</t>
    <rPh sb="0" eb="2">
      <t>チョウシュウ</t>
    </rPh>
    <rPh sb="2" eb="4">
      <t>コウモク</t>
    </rPh>
    <phoneticPr fontId="1"/>
  </si>
  <si>
    <t>協力会費(消費税課税対象外)</t>
    <rPh sb="0" eb="4">
      <t>キョウリョクカイヒ</t>
    </rPh>
    <rPh sb="5" eb="8">
      <t>ショウヒゼイ</t>
    </rPh>
    <rPh sb="8" eb="10">
      <t>カゼイ</t>
    </rPh>
    <rPh sb="10" eb="12">
      <t>タイショウ</t>
    </rPh>
    <rPh sb="12" eb="13">
      <t>ガイ</t>
    </rPh>
    <phoneticPr fontId="1"/>
  </si>
  <si>
    <t>金　　額</t>
    <rPh sb="0" eb="1">
      <t>キン</t>
    </rPh>
    <rPh sb="3" eb="4">
      <t>ガク</t>
    </rPh>
    <phoneticPr fontId="1"/>
  </si>
  <si>
    <t>合計金額(税込)
((Ａ+Ｃ+Ｄ)－Ｅ)</t>
    <rPh sb="0" eb="2">
      <t>ゴウケイ</t>
    </rPh>
    <rPh sb="2" eb="4">
      <t>キンガク</t>
    </rPh>
    <rPh sb="5" eb="7">
      <t>ゼイコミ</t>
    </rPh>
    <phoneticPr fontId="1"/>
  </si>
  <si>
    <t>経費及び立替金(税込)</t>
    <rPh sb="0" eb="2">
      <t>ケイヒ</t>
    </rPh>
    <rPh sb="2" eb="3">
      <t>オヨ</t>
    </rPh>
    <rPh sb="4" eb="7">
      <t>タテカエキン</t>
    </rPh>
    <rPh sb="7" eb="11">
      <t>ゼイコミ</t>
    </rPh>
    <phoneticPr fontId="1"/>
  </si>
  <si>
    <t>徴収対象金額(税込)</t>
    <rPh sb="0" eb="2">
      <t>チョウシュウ</t>
    </rPh>
    <rPh sb="2" eb="4">
      <t>タイショウ</t>
    </rPh>
    <rPh sb="4" eb="6">
      <t>キンガク</t>
    </rPh>
    <rPh sb="6" eb="10">
      <t>ゼイコミ</t>
    </rPh>
    <rPh sb="7" eb="9">
      <t>ゼイコミ</t>
    </rPh>
    <phoneticPr fontId="1"/>
  </si>
  <si>
    <t>徴収対象外金額(税込)</t>
    <rPh sb="0" eb="2">
      <t>チョウシュウ</t>
    </rPh>
    <rPh sb="2" eb="5">
      <t>タイショウガイ</t>
    </rPh>
    <rPh sb="5" eb="7">
      <t>キンガク</t>
    </rPh>
    <rPh sb="8" eb="10">
      <t>ゼイコミ</t>
    </rPh>
    <phoneticPr fontId="1"/>
  </si>
  <si>
    <r>
      <t>会費(</t>
    </r>
    <r>
      <rPr>
        <sz val="10"/>
        <color theme="1"/>
        <rFont val="HG明朝B"/>
        <family val="1"/>
        <charset val="128"/>
      </rPr>
      <t>消費税課税対象外</t>
    </r>
    <r>
      <rPr>
        <sz val="11"/>
        <color theme="1"/>
        <rFont val="HG明朝B"/>
        <family val="1"/>
        <charset val="128"/>
      </rPr>
      <t>)
(Ａ×Ｂ)</t>
    </r>
    <rPh sb="0" eb="2">
      <t>カイヒ</t>
    </rPh>
    <rPh sb="3" eb="6">
      <t>ショウヒゼイ</t>
    </rPh>
    <rPh sb="6" eb="8">
      <t>カゼイ</t>
    </rPh>
    <rPh sb="8" eb="11">
      <t>タイショウガイ</t>
    </rPh>
    <phoneticPr fontId="1"/>
  </si>
  <si>
    <t>③出面明細書（指定様式_一般諸工事・その他）</t>
    <phoneticPr fontId="1"/>
  </si>
  <si>
    <t>手入力用</t>
    <rPh sb="0" eb="4">
      <t>テニュウリョクヨウ</t>
    </rPh>
    <phoneticPr fontId="1"/>
  </si>
  <si>
    <t>口座種別</t>
    <rPh sb="0" eb="4">
      <t>コウザシュベツ</t>
    </rPh>
    <phoneticPr fontId="1"/>
  </si>
  <si>
    <t>口座番号</t>
    <rPh sb="0" eb="4">
      <t>コウザバンゴウ</t>
    </rPh>
    <phoneticPr fontId="1"/>
  </si>
  <si>
    <t>支店名</t>
    <rPh sb="0" eb="3">
      <t>シテンメイ</t>
    </rPh>
    <phoneticPr fontId="1"/>
  </si>
  <si>
    <t>代表者名</t>
    <rPh sb="0" eb="4">
      <t>ダイヒョウシャメイ</t>
    </rPh>
    <phoneticPr fontId="1"/>
  </si>
  <si>
    <t>登録番号</t>
    <rPh sb="0" eb="4">
      <t>トウロクバンゴウ</t>
    </rPh>
    <phoneticPr fontId="1"/>
  </si>
  <si>
    <r>
      <t>物品に関する請求は</t>
    </r>
    <r>
      <rPr>
        <b/>
        <sz val="11"/>
        <color theme="1"/>
        <rFont val="Meiryo UI"/>
        <family val="3"/>
        <charset val="128"/>
      </rPr>
      <t>　</t>
    </r>
    <r>
      <rPr>
        <b/>
        <sz val="11"/>
        <color rgb="FFC00000"/>
        <rFont val="Meiryo UI"/>
        <family val="3"/>
        <charset val="128"/>
      </rPr>
      <t>①物品請求　内訳書</t>
    </r>
    <r>
      <rPr>
        <sz val="11"/>
        <color theme="1"/>
        <rFont val="Meiryo UI"/>
        <family val="2"/>
        <charset val="128"/>
      </rPr>
      <t>もしくは</t>
    </r>
    <r>
      <rPr>
        <b/>
        <sz val="11"/>
        <color rgb="FFC00000"/>
        <rFont val="Meiryo UI"/>
        <family val="3"/>
        <charset val="128"/>
      </rPr>
      <t>貴社の納品明細</t>
    </r>
    <r>
      <rPr>
        <sz val="11"/>
        <color theme="1"/>
        <rFont val="Meiryo UI"/>
        <family val="2"/>
        <charset val="128"/>
      </rPr>
      <t>を必ず添付してください。</t>
    </r>
    <rPh sb="0" eb="2">
      <t>ブッピン</t>
    </rPh>
    <rPh sb="3" eb="4">
      <t>カン</t>
    </rPh>
    <rPh sb="6" eb="8">
      <t>セイキュウ</t>
    </rPh>
    <rPh sb="23" eb="25">
      <t>キシャ</t>
    </rPh>
    <rPh sb="26" eb="28">
      <t>ノウヒン</t>
    </rPh>
    <rPh sb="28" eb="30">
      <t>メイサイ</t>
    </rPh>
    <rPh sb="31" eb="32">
      <t>カナラ</t>
    </rPh>
    <rPh sb="33" eb="35">
      <t>テンプ</t>
    </rPh>
    <phoneticPr fontId="1"/>
  </si>
  <si>
    <r>
      <t>労務単価・業務委託に基づく請求は　</t>
    </r>
    <r>
      <rPr>
        <b/>
        <sz val="11"/>
        <color rgb="FFC00000"/>
        <rFont val="Meiryo UI"/>
        <family val="3"/>
        <charset val="128"/>
      </rPr>
      <t>出面明細書(任意書式可)</t>
    </r>
    <r>
      <rPr>
        <sz val="11"/>
        <color theme="1"/>
        <rFont val="Meiryo UI"/>
        <family val="2"/>
        <charset val="128"/>
      </rPr>
      <t>　を必ず添付してください。</t>
    </r>
    <rPh sb="0" eb="2">
      <t>ロウム</t>
    </rPh>
    <rPh sb="2" eb="4">
      <t>タンカ</t>
    </rPh>
    <rPh sb="5" eb="9">
      <t>ギョウムイタク</t>
    </rPh>
    <rPh sb="10" eb="11">
      <t>モト</t>
    </rPh>
    <rPh sb="13" eb="15">
      <t>セイキュウ</t>
    </rPh>
    <rPh sb="23" eb="25">
      <t>ニンイ</t>
    </rPh>
    <rPh sb="25" eb="27">
      <t>ショシキ</t>
    </rPh>
    <rPh sb="27" eb="28">
      <t>カ</t>
    </rPh>
    <rPh sb="31" eb="32">
      <t>カナラ</t>
    </rPh>
    <rPh sb="33" eb="35">
      <t>テンプ</t>
    </rPh>
    <phoneticPr fontId="1"/>
  </si>
  <si>
    <t>作成指定請求書</t>
    <rPh sb="0" eb="2">
      <t>サクセイ</t>
    </rPh>
    <rPh sb="2" eb="4">
      <t>シテイ</t>
    </rPh>
    <rPh sb="4" eb="7">
      <t>セイキュウショ</t>
    </rPh>
    <phoneticPr fontId="1"/>
  </si>
  <si>
    <t>弊社からの発注内容に合わせて請求情報入力欄を記入してください。</t>
    <rPh sb="0" eb="2">
      <t>ヘイシャ</t>
    </rPh>
    <rPh sb="14" eb="18">
      <t>セイキュウジョウホウ</t>
    </rPh>
    <rPh sb="18" eb="21">
      <t>ニュウリョクラン</t>
    </rPh>
    <rPh sb="22" eb="24">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</si>
</sst>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yyyy&quot;年&quot;m&quot;月&quot;d&quot;日&quot;;@"/>
    <numFmt numFmtId="177" formatCode="[$-F800]dddd\,\ mmmm\ dd\,\ yyyy"/>
    <numFmt numFmtId="178" formatCode="m/d;@"/>
    <numFmt numFmtId="179" formatCode="\(0%\)"/>
    <numFmt numFmtId="180" formatCode="0%\ &quot;対&quot;&quot;象&quot;"/>
    <numFmt numFmtId="181" formatCode="0.0%"/>
    <numFmt numFmtId="182" formatCode="@&quot;月&quot;&quot;度&quot;"/>
    <numFmt numFmtId="183" formatCode="#"/>
    <numFmt numFmtId="184" formatCode="\(0.00%\)"/>
    <numFmt numFmtId="185" formatCode="0_ "/>
    <numFmt numFmtId="186" formatCode="0_);[Red]\(0\)"/>
  </numFmts>
  <fonts count="33" x14ac:knownFonts="1">
    <font>
      <sz val="11"/>
      <color theme="1"/>
      <name val="Meiryo UI"/>
      <family val="2"/>
      <charset val="128"/>
    </font>
    <font>
      <sz val="6"/>
      <name val="Meiryo UI"/>
      <family val="2"/>
      <charset val="128"/>
    </font>
    <font>
      <sz val="11"/>
      <color theme="1"/>
      <name val="HG明朝B"/>
      <family val="1"/>
      <charset val="128"/>
    </font>
    <font>
      <b/>
      <sz val="18"/>
      <color theme="1"/>
      <name val="HG明朝B"/>
      <family val="1"/>
      <charset val="128"/>
    </font>
    <font>
      <b/>
      <sz val="16"/>
      <color theme="1"/>
      <name val="HG明朝B"/>
      <family val="1"/>
      <charset val="128"/>
    </font>
    <font>
      <b/>
      <sz val="11"/>
      <color theme="1"/>
      <name val="HG明朝B"/>
      <family val="1"/>
      <charset val="128"/>
    </font>
    <font>
      <sz val="12"/>
      <color theme="1"/>
      <name val="HG明朝B"/>
      <family val="1"/>
      <charset val="128"/>
    </font>
    <font>
      <sz val="11"/>
      <color theme="1"/>
      <name val="Meiryo UI"/>
      <family val="2"/>
      <charset val="128"/>
    </font>
    <font>
      <sz val="10"/>
      <color indexed="81"/>
      <name val="Meiryo UI"/>
      <family val="3"/>
      <charset val="128"/>
    </font>
    <font>
      <b/>
      <sz val="11"/>
      <color theme="0"/>
      <name val="Meiryo UI"/>
      <family val="3"/>
      <charset val="128"/>
    </font>
    <font>
      <b/>
      <sz val="26"/>
      <color theme="1"/>
      <name val="HG明朝B"/>
      <family val="1"/>
      <charset val="128"/>
    </font>
    <font>
      <b/>
      <sz val="20"/>
      <color theme="1"/>
      <name val="HG明朝B"/>
      <family val="1"/>
      <charset val="128"/>
    </font>
    <font>
      <sz val="14"/>
      <color theme="1"/>
      <name val="HG明朝B"/>
      <family val="1"/>
      <charset val="128"/>
    </font>
    <font>
      <b/>
      <sz val="11"/>
      <color theme="1"/>
      <name val="Meiryo UI"/>
      <family val="3"/>
      <charset val="128"/>
    </font>
    <font>
      <b/>
      <sz val="11"/>
      <color rgb="FFC00000"/>
      <name val="Meiryo UI"/>
      <family val="3"/>
      <charset val="128"/>
    </font>
    <font>
      <sz val="24"/>
      <color theme="1"/>
      <name val="HG明朝B"/>
      <family val="1"/>
      <charset val="128"/>
    </font>
    <font>
      <u/>
      <sz val="11"/>
      <color theme="10"/>
      <name val="Meiryo UI"/>
      <family val="2"/>
      <charset val="128"/>
    </font>
    <font>
      <sz val="11"/>
      <name val="Meiryo UI"/>
      <family val="2"/>
      <charset val="128"/>
    </font>
    <font>
      <sz val="11"/>
      <color rgb="FFFF0000"/>
      <name val="Meiryo UI"/>
      <family val="2"/>
      <charset val="128"/>
    </font>
    <font>
      <sz val="9"/>
      <color theme="1"/>
      <name val="Meiryo UI"/>
      <family val="3"/>
      <charset val="128"/>
    </font>
    <font>
      <sz val="13.5"/>
      <color rgb="FF333333"/>
      <name val="メイリオ"/>
      <family val="3"/>
      <charset val="128"/>
    </font>
    <font>
      <sz val="12"/>
      <color theme="1"/>
      <name val="Meiryo UI"/>
      <family val="2"/>
      <charset val="128"/>
    </font>
    <font>
      <sz val="10"/>
      <color rgb="FFFF0000"/>
      <name val="Meiryo UI"/>
      <family val="3"/>
      <charset val="128"/>
    </font>
    <font>
      <sz val="11"/>
      <color rgb="FFFF0000"/>
      <name val="Meiryo UI"/>
      <family val="3"/>
      <charset val="128"/>
    </font>
    <font>
      <sz val="11"/>
      <name val="Meiryo UI"/>
      <family val="3"/>
      <charset val="128"/>
    </font>
    <font>
      <b/>
      <sz val="14"/>
      <color rgb="FFFF0000"/>
      <name val="Meiryo UI"/>
      <family val="3"/>
      <charset val="128"/>
    </font>
    <font>
      <b/>
      <i/>
      <sz val="11"/>
      <color rgb="FFFF0000"/>
      <name val="Meiryo UI"/>
      <family val="2"/>
      <charset val="128"/>
    </font>
    <font>
      <u/>
      <sz val="10"/>
      <color theme="10"/>
      <name val="Meiryo UI"/>
      <family val="2"/>
      <charset val="128"/>
    </font>
    <font>
      <u/>
      <sz val="16"/>
      <color theme="10"/>
      <name val="Meiryo UI"/>
      <family val="3"/>
      <charset val="128"/>
    </font>
    <font>
      <sz val="11"/>
      <color theme="0"/>
      <name val="HG明朝B"/>
      <family val="1"/>
      <charset val="128"/>
    </font>
    <font>
      <sz val="11"/>
      <name val="HG明朝B"/>
      <family val="1"/>
      <charset val="128"/>
    </font>
    <font>
      <sz val="10"/>
      <color theme="1"/>
      <name val="HG明朝B"/>
      <family val="1"/>
      <charset val="128"/>
    </font>
    <font>
      <b/>
      <sz val="14"/>
      <color theme="0"/>
      <name val="Meiryo UI"/>
      <family val="3"/>
      <charset val="128"/>
    </font>
  </fonts>
  <fills count="15">
    <fill>
      <patternFill patternType="none"/>
    </fill>
    <fill>
      <patternFill patternType="gray125"/>
    </fill>
    <fill>
      <patternFill patternType="solid">
        <fgColor theme="3" tint="0.79998168889431442"/>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9847407452621"/>
        <bgColor indexed="64"/>
      </patternFill>
    </fill>
  </fills>
  <borders count="191">
    <border>
      <left/>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bottom style="thin">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hair">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thin">
        <color auto="1"/>
      </top>
      <bottom style="hair">
        <color auto="1"/>
      </bottom>
      <diagonal/>
    </border>
    <border>
      <left/>
      <right style="thin">
        <color auto="1"/>
      </right>
      <top style="thin">
        <color auto="1"/>
      </top>
      <bottom style="hair">
        <color auto="1"/>
      </bottom>
      <diagonal/>
    </border>
    <border>
      <left style="hair">
        <color auto="1"/>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auto="1"/>
      </top>
      <bottom/>
      <diagonal/>
    </border>
    <border>
      <left style="thin">
        <color indexed="64"/>
      </left>
      <right/>
      <top/>
      <bottom/>
      <diagonal/>
    </border>
    <border>
      <left/>
      <right style="thin">
        <color indexed="64"/>
      </right>
      <top/>
      <bottom style="thin">
        <color indexed="64"/>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hair">
        <color auto="1"/>
      </right>
      <top style="thin">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style="hair">
        <color auto="1"/>
      </right>
      <top style="thin">
        <color auto="1"/>
      </top>
      <bottom/>
      <diagonal/>
    </border>
    <border>
      <left/>
      <right/>
      <top style="hair">
        <color indexed="64"/>
      </top>
      <bottom style="hair">
        <color indexed="64"/>
      </bottom>
      <diagonal/>
    </border>
    <border>
      <left style="thin">
        <color indexed="64"/>
      </left>
      <right style="thin">
        <color auto="1"/>
      </right>
      <top style="thin">
        <color indexed="64"/>
      </top>
      <bottom/>
      <diagonal/>
    </border>
    <border>
      <left/>
      <right style="hair">
        <color auto="1"/>
      </right>
      <top style="thin">
        <color indexed="64"/>
      </top>
      <bottom style="hair">
        <color indexed="64"/>
      </bottom>
      <diagonal/>
    </border>
    <border>
      <left/>
      <right style="hair">
        <color auto="1"/>
      </right>
      <top style="hair">
        <color indexed="64"/>
      </top>
      <bottom style="hair">
        <color indexed="64"/>
      </bottom>
      <diagonal/>
    </border>
    <border>
      <left/>
      <right style="hair">
        <color auto="1"/>
      </right>
      <top style="hair">
        <color indexed="64"/>
      </top>
      <bottom style="thin">
        <color auto="1"/>
      </bottom>
      <diagonal/>
    </border>
    <border>
      <left style="hair">
        <color auto="1"/>
      </left>
      <right style="thin">
        <color auto="1"/>
      </right>
      <top style="thin">
        <color auto="1"/>
      </top>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top style="hair">
        <color auto="1"/>
      </top>
      <bottom/>
      <diagonal/>
    </border>
    <border>
      <left style="thin">
        <color auto="1"/>
      </left>
      <right style="hair">
        <color auto="1"/>
      </right>
      <top style="thin">
        <color auto="1"/>
      </top>
      <bottom/>
      <diagonal/>
    </border>
    <border>
      <left style="thin">
        <color auto="1"/>
      </left>
      <right style="hair">
        <color auto="1"/>
      </right>
      <top style="double">
        <color auto="1"/>
      </top>
      <bottom style="thin">
        <color auto="1"/>
      </bottom>
      <diagonal/>
    </border>
    <border>
      <left style="hair">
        <color auto="1"/>
      </left>
      <right style="hair">
        <color auto="1"/>
      </right>
      <top style="double">
        <color auto="1"/>
      </top>
      <bottom style="thin">
        <color auto="1"/>
      </bottom>
      <diagonal/>
    </border>
    <border>
      <left style="hair">
        <color auto="1"/>
      </left>
      <right/>
      <top style="double">
        <color auto="1"/>
      </top>
      <bottom style="thin">
        <color auto="1"/>
      </bottom>
      <diagonal/>
    </border>
    <border>
      <left/>
      <right/>
      <top style="double">
        <color auto="1"/>
      </top>
      <bottom style="thin">
        <color auto="1"/>
      </bottom>
      <diagonal/>
    </border>
    <border>
      <left/>
      <right style="hair">
        <color auto="1"/>
      </right>
      <top style="double">
        <color auto="1"/>
      </top>
      <bottom style="thin">
        <color auto="1"/>
      </bottom>
      <diagonal/>
    </border>
    <border>
      <left/>
      <right style="thin">
        <color auto="1"/>
      </right>
      <top style="double">
        <color auto="1"/>
      </top>
      <bottom style="thin">
        <color auto="1"/>
      </bottom>
      <diagonal/>
    </border>
    <border>
      <left style="thin">
        <color indexed="64"/>
      </left>
      <right/>
      <top style="hair">
        <color indexed="64"/>
      </top>
      <bottom/>
      <diagonal/>
    </border>
    <border>
      <left/>
      <right style="thin">
        <color auto="1"/>
      </right>
      <top style="hair">
        <color auto="1"/>
      </top>
      <bottom/>
      <diagonal/>
    </border>
    <border>
      <left/>
      <right style="hair">
        <color auto="1"/>
      </right>
      <top style="hair">
        <color indexed="64"/>
      </top>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hair">
        <color auto="1"/>
      </left>
      <right/>
      <top style="hair">
        <color auto="1"/>
      </top>
      <bottom style="hair">
        <color auto="1"/>
      </bottom>
      <diagonal/>
    </border>
    <border>
      <left style="medium">
        <color indexed="64"/>
      </left>
      <right style="medium">
        <color indexed="64"/>
      </right>
      <top style="medium">
        <color indexed="64"/>
      </top>
      <bottom style="thin">
        <color indexed="64"/>
      </bottom>
      <diagonal/>
    </border>
    <border>
      <left style="thin">
        <color auto="1"/>
      </left>
      <right style="hair">
        <color auto="1"/>
      </right>
      <top/>
      <bottom style="hair">
        <color auto="1"/>
      </bottom>
      <diagonal/>
    </border>
    <border>
      <left style="thin">
        <color auto="1"/>
      </left>
      <right/>
      <top style="double">
        <color auto="1"/>
      </top>
      <bottom/>
      <diagonal/>
    </border>
    <border>
      <left/>
      <right/>
      <top style="double">
        <color auto="1"/>
      </top>
      <bottom/>
      <diagonal/>
    </border>
    <border>
      <left/>
      <right style="hair">
        <color auto="1"/>
      </right>
      <top style="double">
        <color auto="1"/>
      </top>
      <bottom/>
      <diagonal/>
    </border>
    <border>
      <left/>
      <right style="hair">
        <color auto="1"/>
      </right>
      <top/>
      <bottom/>
      <diagonal/>
    </border>
    <border>
      <left/>
      <right style="hair">
        <color auto="1"/>
      </right>
      <top/>
      <bottom style="thin">
        <color auto="1"/>
      </bottom>
      <diagonal/>
    </border>
    <border>
      <left style="hair">
        <color auto="1"/>
      </left>
      <right/>
      <top style="double">
        <color auto="1"/>
      </top>
      <bottom style="hair">
        <color auto="1"/>
      </bottom>
      <diagonal/>
    </border>
    <border>
      <left/>
      <right style="hair">
        <color auto="1"/>
      </right>
      <top style="double">
        <color auto="1"/>
      </top>
      <bottom style="hair">
        <color auto="1"/>
      </bottom>
      <diagonal/>
    </border>
    <border>
      <left/>
      <right style="thin">
        <color auto="1"/>
      </right>
      <top style="double">
        <color auto="1"/>
      </top>
      <bottom style="hair">
        <color auto="1"/>
      </bottom>
      <diagonal/>
    </border>
    <border>
      <left style="thin">
        <color indexed="64"/>
      </left>
      <right style="thin">
        <color indexed="64"/>
      </right>
      <top/>
      <bottom style="thin">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right/>
      <top/>
      <bottom style="medium">
        <color indexed="64"/>
      </bottom>
      <diagonal/>
    </border>
    <border>
      <left/>
      <right style="medium">
        <color indexed="64"/>
      </right>
      <top/>
      <bottom style="medium">
        <color indexed="64"/>
      </bottom>
      <diagonal/>
    </border>
    <border>
      <left/>
      <right/>
      <top/>
      <bottom style="hair">
        <color auto="1"/>
      </bottom>
      <diagonal/>
    </border>
    <border>
      <left style="thin">
        <color auto="1"/>
      </left>
      <right style="hair">
        <color auto="1"/>
      </right>
      <top style="hair">
        <color auto="1"/>
      </top>
      <bottom/>
      <diagonal/>
    </border>
    <border>
      <left style="hair">
        <color auto="1"/>
      </left>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diagonal/>
    </border>
    <border>
      <left style="medium">
        <color indexed="64"/>
      </left>
      <right/>
      <top/>
      <bottom style="medium">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bottom style="hair">
        <color auto="1"/>
      </bottom>
      <diagonal/>
    </border>
    <border>
      <left/>
      <right style="thin">
        <color auto="1"/>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auto="1"/>
      </left>
      <right style="medium">
        <color indexed="64"/>
      </right>
      <top style="medium">
        <color indexed="64"/>
      </top>
      <bottom style="hair">
        <color auto="1"/>
      </bottom>
      <diagonal/>
    </border>
    <border>
      <left/>
      <right/>
      <top style="medium">
        <color indexed="64"/>
      </top>
      <bottom style="hair">
        <color auto="1"/>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hair">
        <color auto="1"/>
      </right>
      <top style="medium">
        <color indexed="64"/>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thin">
        <color auto="1"/>
      </right>
      <top style="thin">
        <color auto="1"/>
      </top>
      <bottom style="double">
        <color auto="1"/>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
        <color indexed="64"/>
      </right>
      <top/>
      <bottom style="thin">
        <color auto="1"/>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auto="1"/>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medium">
        <color indexed="64"/>
      </top>
      <bottom style="hair">
        <color auto="1"/>
      </bottom>
      <diagonal/>
    </border>
    <border>
      <left/>
      <right style="thin">
        <color auto="1"/>
      </right>
      <top style="medium">
        <color indexed="64"/>
      </top>
      <bottom style="hair">
        <color auto="1"/>
      </bottom>
      <diagonal/>
    </border>
    <border>
      <left style="thin">
        <color indexed="64"/>
      </left>
      <right/>
      <top style="medium">
        <color indexed="64"/>
      </top>
      <bottom style="hair">
        <color indexed="64"/>
      </bottom>
      <diagonal/>
    </border>
    <border>
      <left/>
      <right style="medium">
        <color indexed="64"/>
      </right>
      <top style="medium">
        <color indexed="64"/>
      </top>
      <bottom style="hair">
        <color auto="1"/>
      </bottom>
      <diagonal/>
    </border>
    <border>
      <left style="hair">
        <color auto="1"/>
      </left>
      <right style="hair">
        <color auto="1"/>
      </right>
      <top/>
      <bottom style="hair">
        <color auto="1"/>
      </bottom>
      <diagonal/>
    </border>
    <border>
      <left style="hair">
        <color auto="1"/>
      </left>
      <right style="double">
        <color auto="1"/>
      </right>
      <top/>
      <bottom style="hair">
        <color auto="1"/>
      </bottom>
      <diagonal/>
    </border>
    <border>
      <left style="double">
        <color auto="1"/>
      </left>
      <right/>
      <top/>
      <bottom/>
      <diagonal/>
    </border>
    <border>
      <left style="hair">
        <color auto="1"/>
      </left>
      <right style="double">
        <color auto="1"/>
      </right>
      <top style="hair">
        <color auto="1"/>
      </top>
      <bottom style="thin">
        <color auto="1"/>
      </bottom>
      <diagonal/>
    </border>
    <border>
      <left style="double">
        <color auto="1"/>
      </left>
      <right/>
      <top/>
      <bottom style="thin">
        <color auto="1"/>
      </bottom>
      <diagonal/>
    </border>
    <border>
      <left style="medium">
        <color indexed="64"/>
      </left>
      <right/>
      <top/>
      <bottom style="thin">
        <color auto="1"/>
      </bottom>
      <diagonal/>
    </border>
    <border>
      <left style="hair">
        <color auto="1"/>
      </left>
      <right style="double">
        <color auto="1"/>
      </right>
      <top style="thin">
        <color auto="1"/>
      </top>
      <bottom style="thin">
        <color auto="1"/>
      </bottom>
      <diagonal/>
    </border>
    <border>
      <left style="double">
        <color auto="1"/>
      </left>
      <right style="hair">
        <color auto="1"/>
      </right>
      <top style="thin">
        <color auto="1"/>
      </top>
      <bottom style="thin">
        <color auto="1"/>
      </bottom>
      <diagonal/>
    </border>
    <border>
      <left style="medium">
        <color indexed="64"/>
      </left>
      <right style="hair">
        <color auto="1"/>
      </right>
      <top style="thin">
        <color auto="1"/>
      </top>
      <bottom style="thin">
        <color auto="1"/>
      </bottom>
      <diagonal/>
    </border>
    <border>
      <left style="hair">
        <color auto="1"/>
      </left>
      <right style="medium">
        <color indexed="64"/>
      </right>
      <top style="thin">
        <color auto="1"/>
      </top>
      <bottom style="thin">
        <color auto="1"/>
      </bottom>
      <diagonal/>
    </border>
    <border>
      <left style="double">
        <color auto="1"/>
      </left>
      <right/>
      <top style="thin">
        <color auto="1"/>
      </top>
      <bottom style="thin">
        <color auto="1"/>
      </bottom>
      <diagonal/>
    </border>
    <border>
      <left style="medium">
        <color indexed="64"/>
      </left>
      <right/>
      <top style="thin">
        <color auto="1"/>
      </top>
      <bottom style="medium">
        <color indexed="64"/>
      </bottom>
      <diagonal/>
    </border>
    <border>
      <left/>
      <right style="hair">
        <color auto="1"/>
      </right>
      <top style="thin">
        <color auto="1"/>
      </top>
      <bottom style="medium">
        <color indexed="64"/>
      </bottom>
      <diagonal/>
    </border>
    <border>
      <left/>
      <right/>
      <top style="thin">
        <color auto="1"/>
      </top>
      <bottom style="medium">
        <color indexed="64"/>
      </bottom>
      <diagonal/>
    </border>
    <border>
      <left/>
      <right style="medium">
        <color indexed="64"/>
      </right>
      <top style="thin">
        <color indexed="64"/>
      </top>
      <bottom style="medium">
        <color indexed="64"/>
      </bottom>
      <diagonal/>
    </border>
    <border>
      <left style="thin">
        <color auto="1"/>
      </left>
      <right style="thin">
        <color indexed="64"/>
      </right>
      <top style="hair">
        <color auto="1"/>
      </top>
      <bottom/>
      <diagonal/>
    </border>
    <border>
      <left style="hair">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hair">
        <color auto="1"/>
      </right>
      <top style="thin">
        <color auto="1"/>
      </top>
      <bottom style="double">
        <color indexed="64"/>
      </bottom>
      <diagonal/>
    </border>
    <border>
      <left style="thin">
        <color auto="1"/>
      </left>
      <right/>
      <top style="thin">
        <color auto="1"/>
      </top>
      <bottom style="double">
        <color auto="1"/>
      </bottom>
      <diagonal/>
    </border>
    <border>
      <left style="hair">
        <color auto="1"/>
      </left>
      <right style="medium">
        <color indexed="64"/>
      </right>
      <top style="hair">
        <color indexed="64"/>
      </top>
      <bottom style="thin">
        <color indexed="64"/>
      </bottom>
      <diagonal/>
    </border>
    <border>
      <left style="medium">
        <color indexed="64"/>
      </left>
      <right style="hair">
        <color auto="1"/>
      </right>
      <top style="hair">
        <color indexed="64"/>
      </top>
      <bottom style="thin">
        <color indexed="64"/>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hair">
        <color auto="1"/>
      </bottom>
      <diagonal/>
    </border>
    <border>
      <left style="hair">
        <color indexed="64"/>
      </left>
      <right style="thin">
        <color indexed="64"/>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top style="hair">
        <color auto="1"/>
      </top>
      <bottom style="medium">
        <color indexed="64"/>
      </bottom>
      <diagonal/>
    </border>
    <border>
      <left/>
      <right/>
      <top style="hair">
        <color auto="1"/>
      </top>
      <bottom style="medium">
        <color indexed="64"/>
      </bottom>
      <diagonal/>
    </border>
    <border>
      <left/>
      <right style="medium">
        <color indexed="64"/>
      </right>
      <top/>
      <bottom/>
      <diagonal/>
    </border>
    <border>
      <left style="thin">
        <color indexed="64"/>
      </left>
      <right/>
      <top/>
      <bottom style="hair">
        <color indexed="64"/>
      </bottom>
      <diagonal/>
    </border>
    <border>
      <left style="medium">
        <color indexed="64"/>
      </left>
      <right/>
      <top/>
      <bottom/>
      <diagonal/>
    </border>
    <border>
      <left style="hair">
        <color auto="1"/>
      </left>
      <right style="medium">
        <color indexed="64"/>
      </right>
      <top/>
      <bottom style="hair">
        <color auto="1"/>
      </bottom>
      <diagonal/>
    </border>
    <border>
      <left style="medium">
        <color indexed="64"/>
      </left>
      <right style="hair">
        <color auto="1"/>
      </right>
      <top style="medium">
        <color indexed="64"/>
      </top>
      <bottom style="thin">
        <color indexed="64"/>
      </bottom>
      <diagonal/>
    </border>
    <border>
      <left style="hair">
        <color auto="1"/>
      </left>
      <right style="thin">
        <color auto="1"/>
      </right>
      <top style="medium">
        <color indexed="64"/>
      </top>
      <bottom style="thin">
        <color indexed="64"/>
      </bottom>
      <diagonal/>
    </border>
    <border>
      <left/>
      <right/>
      <top style="medium">
        <color indexed="64"/>
      </top>
      <bottom style="thin">
        <color indexed="64"/>
      </bottom>
      <diagonal/>
    </border>
    <border>
      <left style="hair">
        <color auto="1"/>
      </left>
      <right/>
      <top style="medium">
        <color indexed="64"/>
      </top>
      <bottom style="thin">
        <color indexed="64"/>
      </bottom>
      <diagonal/>
    </border>
    <border>
      <left style="hair">
        <color auto="1"/>
      </left>
      <right style="medium">
        <color indexed="64"/>
      </right>
      <top style="medium">
        <color indexed="64"/>
      </top>
      <bottom style="thin">
        <color indexed="64"/>
      </bottom>
      <diagonal/>
    </border>
    <border>
      <left style="thin">
        <color auto="1"/>
      </left>
      <right style="hair">
        <color auto="1"/>
      </right>
      <top style="hair">
        <color auto="1"/>
      </top>
      <bottom style="double">
        <color auto="1"/>
      </bottom>
      <diagonal/>
    </border>
    <border>
      <left style="hair">
        <color auto="1"/>
      </left>
      <right style="hair">
        <color auto="1"/>
      </right>
      <top style="hair">
        <color auto="1"/>
      </top>
      <bottom style="double">
        <color auto="1"/>
      </bottom>
      <diagonal/>
    </border>
  </borders>
  <cellStyleXfs count="5">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16" fillId="0" borderId="0" applyNumberFormat="0" applyFill="0" applyBorder="0" applyAlignment="0" applyProtection="0">
      <alignment vertical="center"/>
    </xf>
    <xf numFmtId="6" fontId="7" fillId="0" borderId="0" applyFont="0" applyFill="0" applyBorder="0" applyAlignment="0" applyProtection="0">
      <alignment vertical="center"/>
    </xf>
  </cellStyleXfs>
  <cellXfs count="836">
    <xf numFmtId="0" fontId="0" fillId="0" borderId="0" xfId="0">
      <alignment vertical="center"/>
    </xf>
    <xf numFmtId="0" fontId="0" fillId="0" borderId="0" xfId="0" applyAlignment="1">
      <alignment horizontal="center" vertical="center"/>
    </xf>
    <xf numFmtId="0" fontId="0" fillId="5" borderId="27" xfId="0" applyFill="1" applyBorder="1">
      <alignment vertical="center"/>
    </xf>
    <xf numFmtId="0" fontId="2" fillId="0" borderId="13" xfId="0" applyFont="1" applyBorder="1" applyAlignment="1">
      <alignment horizontal="center" vertical="center" shrinkToFit="1"/>
    </xf>
    <xf numFmtId="0" fontId="2" fillId="0" borderId="0" xfId="0" applyFont="1" applyAlignment="1">
      <alignment vertical="center" shrinkToFit="1"/>
    </xf>
    <xf numFmtId="0" fontId="2" fillId="4" borderId="13" xfId="0" applyFont="1" applyFill="1" applyBorder="1" applyAlignment="1">
      <alignment horizontal="center" vertical="center" shrinkToFit="1"/>
    </xf>
    <xf numFmtId="0" fontId="3" fillId="0" borderId="0" xfId="0" applyFont="1" applyAlignment="1">
      <alignment horizontal="center" vertical="center" shrinkToFit="1"/>
    </xf>
    <xf numFmtId="0" fontId="10" fillId="0" borderId="0" xfId="0" applyFont="1" applyAlignment="1">
      <alignment horizontal="center" vertical="center" shrinkToFit="1"/>
    </xf>
    <xf numFmtId="0" fontId="0" fillId="6" borderId="27" xfId="0" applyFill="1" applyBorder="1">
      <alignment vertical="center"/>
    </xf>
    <xf numFmtId="38" fontId="2" fillId="0" borderId="0" xfId="1" applyFont="1" applyAlignment="1">
      <alignment vertical="center" shrinkToFit="1"/>
    </xf>
    <xf numFmtId="0" fontId="2" fillId="0" borderId="0" xfId="0" applyFont="1" applyAlignment="1">
      <alignment horizontal="left" vertical="center" shrinkToFit="1"/>
    </xf>
    <xf numFmtId="0" fontId="0" fillId="0" borderId="27" xfId="0" applyBorder="1">
      <alignment vertical="center"/>
    </xf>
    <xf numFmtId="10" fontId="2" fillId="0" borderId="0" xfId="0" applyNumberFormat="1" applyFont="1" applyAlignment="1">
      <alignment vertical="center" wrapText="1" shrinkToFit="1"/>
    </xf>
    <xf numFmtId="38" fontId="2" fillId="0" borderId="0" xfId="0" applyNumberFormat="1" applyFont="1" applyAlignment="1">
      <alignment vertical="center" wrapText="1" shrinkToFit="1"/>
    </xf>
    <xf numFmtId="38" fontId="2" fillId="0" borderId="0" xfId="0" applyNumberFormat="1" applyFont="1" applyAlignment="1">
      <alignment vertical="center" shrinkToFit="1"/>
    </xf>
    <xf numFmtId="38" fontId="0" fillId="0" borderId="0" xfId="1" applyFont="1" applyAlignment="1">
      <alignment vertical="center" shrinkToFit="1"/>
    </xf>
    <xf numFmtId="10" fontId="0" fillId="0" borderId="0" xfId="2" applyNumberFormat="1" applyFont="1" applyAlignment="1">
      <alignment vertical="center" shrinkToFit="1"/>
    </xf>
    <xf numFmtId="38" fontId="0" fillId="0" borderId="0" xfId="1" applyFont="1" applyBorder="1" applyAlignment="1">
      <alignment vertical="center" shrinkToFit="1"/>
    </xf>
    <xf numFmtId="10" fontId="0" fillId="0" borderId="0" xfId="2" applyNumberFormat="1" applyFont="1" applyBorder="1" applyAlignment="1">
      <alignment vertical="center" shrinkToFit="1"/>
    </xf>
    <xf numFmtId="0" fontId="0" fillId="0" borderId="27" xfId="0" applyBorder="1" applyAlignment="1">
      <alignment horizontal="distributed" vertical="center" justifyLastLine="1"/>
    </xf>
    <xf numFmtId="10" fontId="0" fillId="0" borderId="27" xfId="0" applyNumberFormat="1" applyBorder="1">
      <alignment vertical="center"/>
    </xf>
    <xf numFmtId="0" fontId="0" fillId="0" borderId="15" xfId="0" applyBorder="1" applyAlignment="1">
      <alignment horizontal="distributed" vertical="center" justifyLastLine="1"/>
    </xf>
    <xf numFmtId="0" fontId="0" fillId="8" borderId="80" xfId="0" applyFill="1" applyBorder="1" applyAlignment="1">
      <alignment horizontal="center" vertical="center"/>
    </xf>
    <xf numFmtId="10" fontId="0" fillId="0" borderId="58" xfId="0" applyNumberFormat="1" applyBorder="1">
      <alignment vertical="center"/>
    </xf>
    <xf numFmtId="0" fontId="0" fillId="0" borderId="2" xfId="0" applyBorder="1" applyAlignment="1">
      <alignment horizontal="center" vertical="center"/>
    </xf>
    <xf numFmtId="38" fontId="0" fillId="0" borderId="2" xfId="1" applyFont="1" applyBorder="1" applyAlignment="1">
      <alignment horizontal="center" vertical="center" shrinkToFit="1"/>
    </xf>
    <xf numFmtId="10" fontId="0" fillId="0" borderId="2" xfId="2" applyNumberFormat="1" applyFont="1" applyBorder="1" applyAlignment="1">
      <alignment horizontal="center" vertical="center" shrinkToFit="1"/>
    </xf>
    <xf numFmtId="38" fontId="0" fillId="0" borderId="3" xfId="1" applyFont="1" applyBorder="1" applyAlignment="1">
      <alignment horizontal="center" vertical="center" shrinkToFit="1"/>
    </xf>
    <xf numFmtId="0" fontId="0" fillId="0" borderId="4" xfId="0" applyBorder="1">
      <alignment vertical="center"/>
    </xf>
    <xf numFmtId="0" fontId="0" fillId="0" borderId="5" xfId="0" applyBorder="1">
      <alignment vertical="center"/>
    </xf>
    <xf numFmtId="38" fontId="0" fillId="0" borderId="5" xfId="1" applyFont="1" applyBorder="1" applyAlignment="1">
      <alignment vertical="center" shrinkToFit="1"/>
    </xf>
    <xf numFmtId="10" fontId="0" fillId="0" borderId="5" xfId="2" applyNumberFormat="1" applyFont="1" applyBorder="1" applyAlignment="1">
      <alignment vertical="center" shrinkToFit="1"/>
    </xf>
    <xf numFmtId="38" fontId="0" fillId="0" borderId="6" xfId="1" applyFont="1" applyBorder="1" applyAlignment="1">
      <alignment vertical="center" shrinkToFit="1"/>
    </xf>
    <xf numFmtId="0" fontId="0" fillId="0" borderId="8" xfId="0" applyBorder="1">
      <alignment vertical="center"/>
    </xf>
    <xf numFmtId="38" fontId="0" fillId="0" borderId="8" xfId="1" applyFont="1" applyBorder="1" applyAlignment="1">
      <alignment vertical="center" shrinkToFit="1"/>
    </xf>
    <xf numFmtId="10" fontId="0" fillId="0" borderId="8" xfId="2" applyNumberFormat="1" applyFont="1" applyBorder="1" applyAlignment="1">
      <alignment vertical="center" shrinkToFit="1"/>
    </xf>
    <xf numFmtId="38" fontId="0" fillId="0" borderId="9" xfId="1" applyFont="1" applyBorder="1" applyAlignment="1">
      <alignment vertical="center" shrinkToFit="1"/>
    </xf>
    <xf numFmtId="6" fontId="2" fillId="0" borderId="0" xfId="0" applyNumberFormat="1" applyFont="1" applyAlignment="1">
      <alignment vertical="center" shrinkToFit="1"/>
    </xf>
    <xf numFmtId="0" fontId="0" fillId="0" borderId="27" xfId="0" applyBorder="1" applyAlignment="1">
      <alignment horizontal="center" vertical="center"/>
    </xf>
    <xf numFmtId="0" fontId="0" fillId="0" borderId="5" xfId="0" applyBorder="1" applyAlignment="1">
      <alignment horizontal="center" vertical="center" shrinkToFit="1"/>
    </xf>
    <xf numFmtId="0" fontId="0" fillId="0" borderId="5" xfId="0" applyBorder="1" applyAlignment="1">
      <alignment vertical="center" shrinkToFit="1"/>
    </xf>
    <xf numFmtId="0" fontId="0" fillId="8" borderId="79" xfId="0" applyFill="1" applyBorder="1" applyAlignment="1">
      <alignment horizontal="center" vertical="center"/>
    </xf>
    <xf numFmtId="49" fontId="0" fillId="0" borderId="0" xfId="0" applyNumberFormat="1" applyAlignment="1">
      <alignment horizontal="left" vertical="center"/>
    </xf>
    <xf numFmtId="0" fontId="0" fillId="0" borderId="0" xfId="0" applyAlignment="1">
      <alignment horizontal="left" vertical="center"/>
    </xf>
    <xf numFmtId="0" fontId="0" fillId="0" borderId="27" xfId="0" applyBorder="1" applyAlignment="1">
      <alignment horizontal="center" vertical="center" shrinkToFit="1"/>
    </xf>
    <xf numFmtId="0" fontId="0" fillId="0" borderId="112" xfId="0" applyBorder="1">
      <alignment vertical="center"/>
    </xf>
    <xf numFmtId="0" fontId="0" fillId="0" borderId="113" xfId="0" applyBorder="1">
      <alignment vertical="center"/>
    </xf>
    <xf numFmtId="0" fontId="0" fillId="0" borderId="114" xfId="0" applyBorder="1">
      <alignment vertical="center"/>
    </xf>
    <xf numFmtId="0" fontId="0" fillId="0" borderId="115" xfId="0" applyBorder="1">
      <alignment vertical="center"/>
    </xf>
    <xf numFmtId="0" fontId="21" fillId="0" borderId="27" xfId="0" applyFont="1" applyBorder="1" applyAlignment="1">
      <alignment horizontal="center" vertical="center"/>
    </xf>
    <xf numFmtId="38" fontId="0" fillId="0" borderId="5" xfId="1" applyFont="1" applyFill="1" applyBorder="1" applyAlignment="1">
      <alignment vertical="center" shrinkToFit="1"/>
    </xf>
    <xf numFmtId="38" fontId="0" fillId="0" borderId="0" xfId="1" applyFont="1" applyBorder="1" applyAlignment="1">
      <alignment horizontal="center" vertical="center" shrinkToFit="1"/>
    </xf>
    <xf numFmtId="10" fontId="0" fillId="0" borderId="5" xfId="2" applyNumberFormat="1" applyFont="1" applyFill="1" applyBorder="1" applyAlignment="1">
      <alignment vertical="center" shrinkToFit="1"/>
    </xf>
    <xf numFmtId="38" fontId="0" fillId="0" borderId="6" xfId="1" applyFont="1" applyFill="1" applyBorder="1" applyAlignment="1">
      <alignment vertical="center" shrinkToFit="1"/>
    </xf>
    <xf numFmtId="0" fontId="0" fillId="8" borderId="1" xfId="0" applyFill="1" applyBorder="1" applyAlignment="1">
      <alignment horizontal="center" vertical="center"/>
    </xf>
    <xf numFmtId="0" fontId="0" fillId="8" borderId="2" xfId="0" applyFill="1" applyBorder="1" applyAlignment="1">
      <alignment horizontal="center" vertical="center" wrapText="1" shrinkToFit="1"/>
    </xf>
    <xf numFmtId="0" fontId="0" fillId="0" borderId="5" xfId="0" applyBorder="1" applyAlignment="1">
      <alignment horizontal="center" vertical="center"/>
    </xf>
    <xf numFmtId="0" fontId="20" fillId="0" borderId="27" xfId="0" applyFont="1" applyBorder="1" applyAlignment="1">
      <alignment horizontal="center" vertical="center" shrinkToFit="1"/>
    </xf>
    <xf numFmtId="0" fontId="0" fillId="0" borderId="0" xfId="0" applyAlignment="1">
      <alignment vertical="center" wrapText="1"/>
    </xf>
    <xf numFmtId="0" fontId="0" fillId="8" borderId="3" xfId="0" applyFill="1" applyBorder="1" applyAlignment="1">
      <alignment horizontal="center" vertical="center" wrapText="1"/>
    </xf>
    <xf numFmtId="0" fontId="0" fillId="0" borderId="6" xfId="0" applyBorder="1" applyAlignment="1">
      <alignment vertical="center" wrapText="1" shrinkToFit="1"/>
    </xf>
    <xf numFmtId="0" fontId="0" fillId="0" borderId="6" xfId="0" applyBorder="1" applyAlignment="1">
      <alignment vertical="center" wrapText="1"/>
    </xf>
    <xf numFmtId="0" fontId="0" fillId="8" borderId="2" xfId="0" applyFill="1" applyBorder="1" applyAlignment="1">
      <alignment horizontal="centerContinuous" vertical="center" wrapText="1"/>
    </xf>
    <xf numFmtId="0" fontId="0" fillId="0" borderId="5" xfId="0" applyBorder="1" applyAlignment="1">
      <alignment vertical="center" wrapText="1" shrinkToFit="1"/>
    </xf>
    <xf numFmtId="0" fontId="0" fillId="0" borderId="5" xfId="0" applyBorder="1" applyAlignment="1">
      <alignment vertical="center" wrapText="1"/>
    </xf>
    <xf numFmtId="0" fontId="0" fillId="8" borderId="23" xfId="0" applyFill="1" applyBorder="1" applyAlignment="1">
      <alignment horizontal="center" vertical="center" wrapText="1" shrinkToFit="1"/>
    </xf>
    <xf numFmtId="0" fontId="0" fillId="0" borderId="79" xfId="0" applyBorder="1" applyAlignment="1">
      <alignment horizontal="center" vertical="center" shrinkToFit="1"/>
    </xf>
    <xf numFmtId="0" fontId="0" fillId="0" borderId="79" xfId="0" applyBorder="1" applyAlignment="1">
      <alignment horizontal="center" vertical="center"/>
    </xf>
    <xf numFmtId="38" fontId="0" fillId="0" borderId="5" xfId="1" applyFont="1" applyFill="1" applyBorder="1" applyAlignment="1">
      <alignment horizontal="right" vertical="center" shrinkToFit="1"/>
    </xf>
    <xf numFmtId="38" fontId="0" fillId="0" borderId="5" xfId="1" applyFont="1" applyBorder="1" applyAlignment="1">
      <alignment horizontal="right" vertical="center" shrinkToFit="1"/>
    </xf>
    <xf numFmtId="10" fontId="0" fillId="0" borderId="5" xfId="2" applyNumberFormat="1" applyFont="1" applyBorder="1" applyAlignment="1">
      <alignment horizontal="right" vertical="center" shrinkToFit="1"/>
    </xf>
    <xf numFmtId="38" fontId="0" fillId="0" borderId="6" xfId="1" applyFont="1" applyBorder="1" applyAlignment="1">
      <alignment horizontal="right" vertical="center" shrinkToFit="1"/>
    </xf>
    <xf numFmtId="38" fontId="0" fillId="0" borderId="0" xfId="1" applyFont="1" applyFill="1" applyBorder="1" applyAlignment="1">
      <alignment vertical="center" shrinkToFit="1"/>
    </xf>
    <xf numFmtId="38" fontId="0" fillId="0" borderId="8" xfId="1" applyFont="1" applyFill="1" applyBorder="1" applyAlignment="1">
      <alignment vertical="center" shrinkToFit="1"/>
    </xf>
    <xf numFmtId="0" fontId="0" fillId="8" borderId="1" xfId="0" applyFill="1" applyBorder="1" applyAlignment="1">
      <alignment horizontal="center" vertical="center" shrinkToFit="1"/>
    </xf>
    <xf numFmtId="0" fontId="0" fillId="8" borderId="4" xfId="0" applyFill="1" applyBorder="1">
      <alignment vertical="center"/>
    </xf>
    <xf numFmtId="0" fontId="0" fillId="8" borderId="7" xfId="0" applyFill="1" applyBorder="1">
      <alignment vertical="center"/>
    </xf>
    <xf numFmtId="38" fontId="0" fillId="0" borderId="8" xfId="1" applyFont="1" applyBorder="1" applyAlignment="1">
      <alignment horizontal="right" vertical="center" shrinkToFit="1"/>
    </xf>
    <xf numFmtId="10" fontId="0" fillId="0" borderId="8" xfId="2" applyNumberFormat="1" applyFont="1" applyBorder="1" applyAlignment="1">
      <alignment horizontal="right" vertical="center" shrinkToFit="1"/>
    </xf>
    <xf numFmtId="38" fontId="0" fillId="0" borderId="9" xfId="1" applyFont="1" applyBorder="1" applyAlignment="1">
      <alignment horizontal="right" vertical="center" shrinkToFit="1"/>
    </xf>
    <xf numFmtId="0" fontId="2" fillId="0" borderId="14" xfId="0" applyFont="1" applyBorder="1" applyAlignment="1">
      <alignment vertical="center" shrinkToFit="1"/>
    </xf>
    <xf numFmtId="0" fontId="17" fillId="0" borderId="5" xfId="0" applyFont="1" applyBorder="1" applyAlignment="1" applyProtection="1">
      <alignment horizontal="center" vertical="center" shrinkToFit="1"/>
      <protection locked="0"/>
    </xf>
    <xf numFmtId="0" fontId="24" fillId="0" borderId="5" xfId="0" applyFont="1" applyBorder="1" applyAlignment="1" applyProtection="1">
      <alignment vertical="center" shrinkToFit="1"/>
      <protection locked="0"/>
    </xf>
    <xf numFmtId="0" fontId="24" fillId="0" borderId="79" xfId="0" applyFont="1" applyBorder="1" applyAlignment="1" applyProtection="1">
      <alignment vertical="center" shrinkToFit="1"/>
      <protection locked="0"/>
    </xf>
    <xf numFmtId="0" fontId="24" fillId="0" borderId="8" xfId="0" applyFont="1" applyBorder="1" applyAlignment="1" applyProtection="1">
      <alignment horizontal="center" vertical="center" shrinkToFit="1"/>
      <protection locked="0"/>
    </xf>
    <xf numFmtId="0" fontId="9" fillId="0" borderId="0" xfId="0" applyFont="1">
      <alignment vertical="center"/>
    </xf>
    <xf numFmtId="0" fontId="0" fillId="0" borderId="0" xfId="0" applyAlignment="1">
      <alignment vertical="center" shrinkToFit="1"/>
    </xf>
    <xf numFmtId="0" fontId="0" fillId="0" borderId="0" xfId="0" applyAlignment="1">
      <alignment horizontal="distributed" vertical="center" justifyLastLine="1"/>
    </xf>
    <xf numFmtId="0" fontId="0" fillId="8" borderId="5" xfId="0" applyFill="1" applyBorder="1" applyAlignment="1">
      <alignment horizontal="center" vertical="center"/>
    </xf>
    <xf numFmtId="0" fontId="0" fillId="10" borderId="59" xfId="0" applyFill="1" applyBorder="1">
      <alignment vertical="center"/>
    </xf>
    <xf numFmtId="0" fontId="0" fillId="10" borderId="2" xfId="0" applyFill="1" applyBorder="1">
      <alignment vertical="center"/>
    </xf>
    <xf numFmtId="0" fontId="0" fillId="0" borderId="39" xfId="0" applyBorder="1" applyAlignment="1">
      <alignment horizontal="center" vertical="center" shrinkToFit="1"/>
    </xf>
    <xf numFmtId="0" fontId="16" fillId="0" borderId="40" xfId="3" applyFill="1" applyBorder="1" applyAlignment="1" applyProtection="1">
      <alignment horizontal="center" vertical="center" shrinkToFit="1"/>
    </xf>
    <xf numFmtId="0" fontId="18" fillId="5" borderId="60" xfId="0" applyFont="1" applyFill="1" applyBorder="1" applyAlignment="1">
      <alignment horizontal="center" vertical="center" shrinkToFit="1"/>
    </xf>
    <xf numFmtId="0" fontId="0" fillId="5" borderId="5" xfId="0" applyFill="1" applyBorder="1">
      <alignment vertical="center"/>
    </xf>
    <xf numFmtId="0" fontId="0" fillId="0" borderId="37" xfId="0" applyBorder="1" applyAlignment="1">
      <alignment horizontal="center" vertical="center" shrinkToFit="1"/>
    </xf>
    <xf numFmtId="0" fontId="16" fillId="0" borderId="121" xfId="3" applyFill="1" applyBorder="1" applyAlignment="1" applyProtection="1">
      <alignment horizontal="center" vertical="center" shrinkToFit="1"/>
    </xf>
    <xf numFmtId="0" fontId="0" fillId="5" borderId="8" xfId="0" applyFill="1" applyBorder="1">
      <alignment vertical="center"/>
    </xf>
    <xf numFmtId="0" fontId="2" fillId="0" borderId="0" xfId="0" applyFont="1">
      <alignment vertical="center"/>
    </xf>
    <xf numFmtId="0" fontId="2" fillId="0" borderId="0" xfId="0"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5" fillId="0" borderId="0" xfId="0" applyFont="1">
      <alignment vertical="center"/>
    </xf>
    <xf numFmtId="0" fontId="2" fillId="0" borderId="14" xfId="0" applyFont="1" applyBorder="1" applyAlignment="1">
      <alignment horizontal="center" vertical="center" shrinkToFit="1"/>
    </xf>
    <xf numFmtId="0" fontId="2" fillId="0" borderId="29" xfId="0" applyFont="1" applyBorder="1" applyAlignment="1">
      <alignment vertical="center" shrinkToFit="1"/>
    </xf>
    <xf numFmtId="0" fontId="2" fillId="4" borderId="30" xfId="0" applyFont="1" applyFill="1" applyBorder="1" applyAlignment="1">
      <alignment horizontal="center" vertical="center"/>
    </xf>
    <xf numFmtId="0" fontId="2" fillId="4" borderId="0" xfId="0" applyFont="1" applyFill="1" applyAlignment="1">
      <alignment horizontal="center" vertical="center"/>
    </xf>
    <xf numFmtId="0" fontId="2" fillId="0" borderId="28" xfId="0" applyFont="1" applyBorder="1" applyAlignment="1">
      <alignment horizontal="center" vertical="center" shrinkToFit="1"/>
    </xf>
    <xf numFmtId="0" fontId="6" fillId="0" borderId="0" xfId="0" applyFont="1">
      <alignment vertical="center"/>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0" xfId="0" applyFont="1" applyAlignment="1">
      <alignment vertical="center" wrapText="1"/>
    </xf>
    <xf numFmtId="38" fontId="6" fillId="0" borderId="0" xfId="0" applyNumberFormat="1" applyFont="1">
      <alignment vertical="center"/>
    </xf>
    <xf numFmtId="38" fontId="6" fillId="0" borderId="0" xfId="0" applyNumberFormat="1" applyFont="1" applyAlignment="1">
      <alignment horizontal="center" vertical="center"/>
    </xf>
    <xf numFmtId="0" fontId="6" fillId="4" borderId="0" xfId="0" applyFont="1" applyFill="1" applyAlignment="1">
      <alignment horizontal="center" vertical="center"/>
    </xf>
    <xf numFmtId="0" fontId="2" fillId="0" borderId="71" xfId="0" applyFont="1" applyBorder="1">
      <alignment vertical="center"/>
    </xf>
    <xf numFmtId="0" fontId="2" fillId="0" borderId="16" xfId="0" applyFont="1" applyBorder="1">
      <alignment vertical="center"/>
    </xf>
    <xf numFmtId="38" fontId="2" fillId="0" borderId="0" xfId="1" applyFont="1" applyProtection="1">
      <alignment vertical="center"/>
    </xf>
    <xf numFmtId="0" fontId="2" fillId="0" borderId="16" xfId="0" applyFont="1" applyBorder="1" applyAlignment="1">
      <alignment horizontal="center" vertical="center" shrinkToFit="1"/>
    </xf>
    <xf numFmtId="0" fontId="2" fillId="4" borderId="85" xfId="0" applyFont="1" applyFill="1" applyBorder="1" applyAlignment="1">
      <alignment horizontal="center" vertical="center"/>
    </xf>
    <xf numFmtId="38" fontId="2" fillId="0" borderId="0" xfId="1" applyFont="1" applyAlignment="1" applyProtection="1">
      <alignment vertical="center" shrinkToFit="1"/>
    </xf>
    <xf numFmtId="0" fontId="2" fillId="9" borderId="0" xfId="0" applyFont="1" applyFill="1">
      <alignment vertical="center"/>
    </xf>
    <xf numFmtId="179" fontId="2" fillId="4" borderId="65" xfId="2" applyNumberFormat="1" applyFont="1" applyFill="1" applyBorder="1" applyAlignment="1" applyProtection="1">
      <alignment vertical="center"/>
    </xf>
    <xf numFmtId="0" fontId="2" fillId="4" borderId="104" xfId="0" applyFont="1" applyFill="1" applyBorder="1" applyAlignment="1">
      <alignment horizontal="right" vertical="center"/>
    </xf>
    <xf numFmtId="0" fontId="2" fillId="4" borderId="105" xfId="0" applyFont="1" applyFill="1" applyBorder="1" applyAlignment="1">
      <alignment horizontal="right" vertical="center"/>
    </xf>
    <xf numFmtId="38" fontId="2" fillId="0" borderId="0" xfId="0" applyNumberFormat="1" applyFont="1">
      <alignment vertical="center"/>
    </xf>
    <xf numFmtId="9" fontId="2" fillId="0" borderId="0" xfId="2" applyFont="1" applyAlignment="1" applyProtection="1">
      <alignment horizontal="center" vertical="center"/>
    </xf>
    <xf numFmtId="0" fontId="0" fillId="0" borderId="35" xfId="0" applyBorder="1" applyAlignment="1">
      <alignment horizontal="center" vertical="center"/>
    </xf>
    <xf numFmtId="0" fontId="2" fillId="4" borderId="15" xfId="0" applyFont="1" applyFill="1" applyBorder="1" applyAlignment="1">
      <alignment vertical="center" shrinkToFit="1"/>
    </xf>
    <xf numFmtId="0" fontId="2" fillId="4" borderId="21" xfId="0" applyFont="1" applyFill="1" applyBorder="1" applyAlignment="1">
      <alignment vertical="center" shrinkToFit="1"/>
    </xf>
    <xf numFmtId="0" fontId="0" fillId="10" borderId="23" xfId="0" applyFill="1" applyBorder="1" applyAlignment="1">
      <alignment horizontal="center" vertical="center"/>
    </xf>
    <xf numFmtId="0" fontId="0" fillId="5" borderId="79" xfId="0" applyFill="1" applyBorder="1" applyAlignment="1">
      <alignment horizontal="center" vertical="center"/>
    </xf>
    <xf numFmtId="0" fontId="26" fillId="0" borderId="119" xfId="3" quotePrefix="1" applyFont="1" applyFill="1" applyBorder="1" applyAlignment="1" applyProtection="1">
      <alignment vertical="center" wrapText="1" shrinkToFit="1"/>
    </xf>
    <xf numFmtId="0" fontId="26" fillId="0" borderId="123" xfId="3" quotePrefix="1" applyFont="1" applyFill="1" applyBorder="1" applyAlignment="1" applyProtection="1">
      <alignment vertical="center" wrapText="1" shrinkToFit="1"/>
    </xf>
    <xf numFmtId="0" fontId="27" fillId="8" borderId="96" xfId="3" quotePrefix="1" applyFont="1" applyFill="1" applyBorder="1" applyAlignment="1" applyProtection="1">
      <alignment horizontal="center" vertical="center" wrapText="1"/>
    </xf>
    <xf numFmtId="0" fontId="2" fillId="4" borderId="136" xfId="0" applyFont="1" applyFill="1" applyBorder="1">
      <alignment vertical="center"/>
    </xf>
    <xf numFmtId="0" fontId="2" fillId="4" borderId="137" xfId="0" applyFont="1" applyFill="1" applyBorder="1">
      <alignment vertical="center"/>
    </xf>
    <xf numFmtId="0" fontId="2" fillId="4" borderId="137" xfId="0" applyFont="1" applyFill="1" applyBorder="1" applyAlignment="1">
      <alignment horizontal="right" vertical="center"/>
    </xf>
    <xf numFmtId="0" fontId="0" fillId="0" borderId="7" xfId="0" applyBorder="1">
      <alignment vertical="center"/>
    </xf>
    <xf numFmtId="0" fontId="0" fillId="0" borderId="8" xfId="0" applyBorder="1" applyAlignment="1">
      <alignment vertical="center" shrinkToFit="1"/>
    </xf>
    <xf numFmtId="0" fontId="0" fillId="0" borderId="8" xfId="0" applyBorder="1" applyAlignment="1">
      <alignment horizontal="center" vertical="center" shrinkToFit="1"/>
    </xf>
    <xf numFmtId="0" fontId="0" fillId="0" borderId="25"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vertical="center" wrapText="1"/>
    </xf>
    <xf numFmtId="0" fontId="0" fillId="0" borderId="9" xfId="0" applyBorder="1" applyAlignment="1">
      <alignment vertical="center" wrapText="1"/>
    </xf>
    <xf numFmtId="0" fontId="0" fillId="8" borderId="1" xfId="0" applyFill="1" applyBorder="1" applyAlignment="1">
      <alignment horizontal="center" vertical="center" wrapText="1"/>
    </xf>
    <xf numFmtId="0" fontId="0" fillId="8" borderId="2" xfId="0" applyFill="1" applyBorder="1" applyAlignment="1">
      <alignment horizontal="center" vertical="center" wrapText="1"/>
    </xf>
    <xf numFmtId="0" fontId="0" fillId="12" borderId="34" xfId="0" applyFill="1" applyBorder="1" applyAlignment="1">
      <alignment horizontal="center" vertical="center" wrapText="1"/>
    </xf>
    <xf numFmtId="0" fontId="0" fillId="0" borderId="0" xfId="0" applyAlignment="1">
      <alignment horizontal="center" vertical="center" wrapText="1"/>
    </xf>
    <xf numFmtId="0" fontId="0" fillId="5" borderId="110" xfId="0" applyFill="1" applyBorder="1" applyAlignment="1">
      <alignment horizontal="center" vertical="center" wrapText="1"/>
    </xf>
    <xf numFmtId="0" fontId="0" fillId="5" borderId="111" xfId="0" applyFill="1" applyBorder="1" applyAlignment="1">
      <alignment horizontal="center" vertical="center" wrapText="1"/>
    </xf>
    <xf numFmtId="0" fontId="29" fillId="0" borderId="0" xfId="0" applyFont="1">
      <alignment vertical="center"/>
    </xf>
    <xf numFmtId="176" fontId="2" fillId="0" borderId="0" xfId="0" applyNumberFormat="1" applyFont="1">
      <alignment vertical="center"/>
    </xf>
    <xf numFmtId="38" fontId="2" fillId="0" borderId="19" xfId="1" applyFont="1" applyFill="1" applyBorder="1" applyAlignment="1" applyProtection="1">
      <alignment vertical="center"/>
    </xf>
    <xf numFmtId="38" fontId="2" fillId="0" borderId="14" xfId="1" applyFont="1" applyFill="1" applyBorder="1" applyAlignment="1" applyProtection="1">
      <alignment vertical="center"/>
    </xf>
    <xf numFmtId="38" fontId="2" fillId="0" borderId="29" xfId="1" applyFont="1" applyFill="1" applyBorder="1" applyAlignment="1" applyProtection="1">
      <alignment vertical="center"/>
    </xf>
    <xf numFmtId="38" fontId="2" fillId="0" borderId="20" xfId="1" applyFont="1" applyBorder="1" applyAlignment="1" applyProtection="1">
      <alignment vertical="center"/>
    </xf>
    <xf numFmtId="38" fontId="2" fillId="0" borderId="10" xfId="1" applyFont="1" applyBorder="1" applyAlignment="1" applyProtection="1">
      <alignment vertical="center"/>
    </xf>
    <xf numFmtId="38" fontId="2" fillId="0" borderId="0" xfId="1" applyFont="1" applyBorder="1" applyAlignment="1" applyProtection="1">
      <alignment vertical="center"/>
    </xf>
    <xf numFmtId="38" fontId="2" fillId="0" borderId="31" xfId="1" applyFont="1" applyBorder="1" applyAlignment="1" applyProtection="1">
      <alignment vertical="center"/>
    </xf>
    <xf numFmtId="0" fontId="3" fillId="0" borderId="0" xfId="0" applyFont="1" applyAlignment="1">
      <alignment horizontal="center" vertical="center"/>
    </xf>
    <xf numFmtId="0" fontId="2" fillId="4" borderId="27" xfId="0" applyFont="1" applyFill="1" applyBorder="1" applyAlignment="1">
      <alignment horizontal="centerContinuous" vertical="center"/>
    </xf>
    <xf numFmtId="0" fontId="2" fillId="4" borderId="58" xfId="0" applyFont="1" applyFill="1" applyBorder="1" applyAlignment="1">
      <alignment horizontal="center" vertical="center"/>
    </xf>
    <xf numFmtId="0" fontId="2" fillId="4" borderId="90" xfId="0" applyFont="1" applyFill="1" applyBorder="1" applyAlignment="1">
      <alignment horizontal="center" vertical="center"/>
    </xf>
    <xf numFmtId="0" fontId="4" fillId="0" borderId="27" xfId="0" applyFont="1" applyBorder="1" applyAlignment="1" applyProtection="1">
      <alignment horizontal="center" shrinkToFit="1"/>
      <protection locked="0"/>
    </xf>
    <xf numFmtId="0" fontId="2" fillId="0" borderId="27" xfId="0" applyFont="1" applyBorder="1" applyAlignment="1" applyProtection="1">
      <alignment vertical="center" shrinkToFit="1"/>
      <protection locked="0"/>
    </xf>
    <xf numFmtId="0" fontId="6" fillId="0" borderId="27" xfId="0" applyFont="1" applyBorder="1" applyAlignment="1" applyProtection="1">
      <alignment horizontal="center" vertical="center" shrinkToFit="1"/>
      <protection locked="0"/>
    </xf>
    <xf numFmtId="0" fontId="2" fillId="0" borderId="27" xfId="0" applyFont="1" applyBorder="1" applyAlignment="1" applyProtection="1">
      <alignment horizontal="center" vertical="center" shrinkToFit="1"/>
      <protection locked="0"/>
    </xf>
    <xf numFmtId="38" fontId="0" fillId="0" borderId="34" xfId="1" applyFont="1" applyBorder="1" applyAlignment="1">
      <alignment horizontal="center" vertical="center" shrinkToFit="1"/>
    </xf>
    <xf numFmtId="38" fontId="0" fillId="0" borderId="35" xfId="1" applyFont="1" applyFill="1" applyBorder="1" applyAlignment="1">
      <alignment horizontal="center" vertical="center" shrinkToFit="1"/>
    </xf>
    <xf numFmtId="38" fontId="0" fillId="0" borderId="35" xfId="1" applyFont="1" applyBorder="1" applyAlignment="1">
      <alignment horizontal="center" vertical="center" shrinkToFit="1"/>
    </xf>
    <xf numFmtId="38" fontId="0" fillId="0" borderId="36" xfId="1" applyFont="1" applyBorder="1" applyAlignment="1">
      <alignment horizontal="center" vertical="center" shrinkToFit="1"/>
    </xf>
    <xf numFmtId="38" fontId="0" fillId="0" borderId="30" xfId="1" applyFont="1" applyFill="1" applyBorder="1" applyAlignment="1">
      <alignment vertical="center" shrinkToFit="1"/>
    </xf>
    <xf numFmtId="38" fontId="0" fillId="13" borderId="35" xfId="1" applyFont="1" applyFill="1" applyBorder="1" applyAlignment="1">
      <alignment horizontal="center" vertical="center" shrinkToFit="1"/>
    </xf>
    <xf numFmtId="38" fontId="0" fillId="0" borderId="38" xfId="1" applyFont="1" applyBorder="1" applyAlignment="1">
      <alignment horizontal="right" vertical="center" shrinkToFit="1"/>
    </xf>
    <xf numFmtId="38" fontId="0" fillId="0" borderId="34" xfId="1" applyFont="1" applyBorder="1" applyAlignment="1">
      <alignment vertical="center" shrinkToFit="1"/>
    </xf>
    <xf numFmtId="38" fontId="0" fillId="8" borderId="34" xfId="1" applyFont="1" applyFill="1" applyBorder="1" applyAlignment="1">
      <alignment horizontal="right" vertical="center" shrinkToFit="1"/>
    </xf>
    <xf numFmtId="38" fontId="0" fillId="13" borderId="35" xfId="1" applyFont="1" applyFill="1" applyBorder="1" applyAlignment="1">
      <alignment vertical="center" shrinkToFit="1"/>
    </xf>
    <xf numFmtId="38" fontId="0" fillId="8" borderId="35" xfId="1" applyFont="1" applyFill="1" applyBorder="1" applyAlignment="1">
      <alignment horizontal="right" vertical="center" shrinkToFit="1"/>
    </xf>
    <xf numFmtId="38" fontId="0" fillId="0" borderId="37" xfId="1" applyFont="1" applyBorder="1" applyAlignment="1">
      <alignment vertical="center" shrinkToFit="1"/>
    </xf>
    <xf numFmtId="38" fontId="0" fillId="0" borderId="36" xfId="1" applyFont="1" applyBorder="1" applyAlignment="1">
      <alignment vertical="center" shrinkToFit="1"/>
    </xf>
    <xf numFmtId="38" fontId="0" fillId="8" borderId="36" xfId="1" applyFont="1" applyFill="1" applyBorder="1" applyAlignment="1">
      <alignment horizontal="right" vertical="center" shrinkToFit="1"/>
    </xf>
    <xf numFmtId="0" fontId="3" fillId="0" borderId="0" xfId="0" applyFont="1" applyAlignment="1">
      <alignment vertical="center" shrinkToFit="1"/>
    </xf>
    <xf numFmtId="38" fontId="0" fillId="0" borderId="36" xfId="1" applyFont="1" applyFill="1" applyBorder="1" applyAlignment="1">
      <alignment horizontal="center" vertical="center" shrinkToFit="1"/>
    </xf>
    <xf numFmtId="0" fontId="0" fillId="0" borderId="102" xfId="0" applyBorder="1">
      <alignment vertical="center"/>
    </xf>
    <xf numFmtId="0" fontId="17" fillId="0" borderId="118" xfId="3" quotePrefix="1" applyFont="1" applyFill="1" applyBorder="1" applyAlignment="1" applyProtection="1">
      <alignment vertical="center" wrapText="1" shrinkToFit="1"/>
    </xf>
    <xf numFmtId="0" fontId="17" fillId="0" borderId="120" xfId="3" quotePrefix="1" applyFont="1" applyFill="1" applyBorder="1" applyAlignment="1" applyProtection="1">
      <alignment vertical="center" wrapText="1" shrinkToFit="1"/>
    </xf>
    <xf numFmtId="0" fontId="17" fillId="0" borderId="39" xfId="3" quotePrefix="1" applyFont="1" applyFill="1" applyBorder="1" applyAlignment="1" applyProtection="1">
      <alignment vertical="center" wrapText="1" shrinkToFit="1"/>
    </xf>
    <xf numFmtId="0" fontId="17" fillId="0" borderId="122" xfId="3" quotePrefix="1" applyFont="1" applyFill="1" applyBorder="1" applyAlignment="1" applyProtection="1">
      <alignment vertical="center" wrapText="1" shrinkToFit="1"/>
    </xf>
    <xf numFmtId="38" fontId="17" fillId="0" borderId="5" xfId="1" applyFont="1" applyFill="1" applyBorder="1" applyAlignment="1">
      <alignment vertical="center" shrinkToFit="1"/>
    </xf>
    <xf numFmtId="0" fontId="0" fillId="5" borderId="27" xfId="0" applyFill="1" applyBorder="1" applyAlignment="1">
      <alignment horizontal="center" vertical="center" wrapText="1"/>
    </xf>
    <xf numFmtId="38" fontId="0" fillId="13" borderId="35" xfId="1" applyFont="1" applyFill="1" applyBorder="1" applyAlignment="1">
      <alignment horizontal="right" vertical="center" shrinkToFit="1"/>
    </xf>
    <xf numFmtId="38" fontId="0" fillId="8" borderId="35" xfId="1" applyFont="1" applyFill="1" applyBorder="1" applyAlignment="1">
      <alignment horizontal="center" vertical="center" shrinkToFit="1"/>
    </xf>
    <xf numFmtId="38" fontId="0" fillId="8" borderId="35" xfId="1" applyFont="1" applyFill="1" applyBorder="1" applyAlignment="1">
      <alignment vertical="center" shrinkToFit="1"/>
    </xf>
    <xf numFmtId="38" fontId="0" fillId="8" borderId="39" xfId="1" applyFont="1" applyFill="1" applyBorder="1" applyAlignment="1">
      <alignment vertical="center" shrinkToFit="1"/>
    </xf>
    <xf numFmtId="38" fontId="0" fillId="8" borderId="39" xfId="1" applyFont="1" applyFill="1" applyBorder="1" applyAlignment="1">
      <alignment horizontal="right" vertical="center" shrinkToFit="1"/>
    </xf>
    <xf numFmtId="38" fontId="17" fillId="0" borderId="0" xfId="1" applyFont="1" applyFill="1" applyAlignment="1">
      <alignment vertical="center" shrinkToFit="1"/>
    </xf>
    <xf numFmtId="38" fontId="0" fillId="8" borderId="74" xfId="1" applyFont="1" applyFill="1" applyBorder="1" applyAlignment="1">
      <alignment horizontal="right" vertical="center" shrinkToFit="1"/>
    </xf>
    <xf numFmtId="38" fontId="0" fillId="8" borderId="160" xfId="1" applyFont="1" applyFill="1" applyBorder="1" applyAlignment="1">
      <alignment vertical="center" shrinkToFit="1"/>
    </xf>
    <xf numFmtId="38" fontId="0" fillId="8" borderId="160" xfId="1" applyFont="1" applyFill="1" applyBorder="1" applyAlignment="1">
      <alignment horizontal="right" vertical="center" shrinkToFit="1"/>
    </xf>
    <xf numFmtId="0" fontId="6" fillId="0" borderId="0" xfId="0" applyFont="1" applyAlignment="1">
      <alignment vertical="center" shrinkToFit="1"/>
    </xf>
    <xf numFmtId="0" fontId="2" fillId="0" borderId="18" xfId="0" applyFont="1" applyBorder="1" applyAlignment="1">
      <alignment horizontal="center" vertical="center" shrinkToFit="1"/>
    </xf>
    <xf numFmtId="0" fontId="18" fillId="5" borderId="167" xfId="0" applyFont="1" applyFill="1" applyBorder="1" applyAlignment="1">
      <alignment horizontal="center" vertical="center" shrinkToFit="1"/>
    </xf>
    <xf numFmtId="0" fontId="0" fillId="5" borderId="166" xfId="0" applyFill="1" applyBorder="1" applyAlignment="1">
      <alignment horizontal="center" vertical="center"/>
    </xf>
    <xf numFmtId="0" fontId="0" fillId="11" borderId="124" xfId="0" applyFill="1" applyBorder="1" applyAlignment="1">
      <alignment horizontal="center" vertical="center" wrapText="1"/>
    </xf>
    <xf numFmtId="0" fontId="0" fillId="11" borderId="131" xfId="0" applyFill="1" applyBorder="1" applyAlignment="1">
      <alignment vertical="center" wrapText="1"/>
    </xf>
    <xf numFmtId="0" fontId="0" fillId="11" borderId="116" xfId="0" applyFill="1" applyBorder="1" applyAlignment="1">
      <alignment vertical="center" wrapText="1"/>
    </xf>
    <xf numFmtId="0" fontId="0" fillId="5" borderId="91" xfId="0" applyFill="1" applyBorder="1" applyAlignment="1">
      <alignment horizontal="center" vertical="center" wrapText="1"/>
    </xf>
    <xf numFmtId="0" fontId="0" fillId="5" borderId="5" xfId="0" applyFill="1" applyBorder="1" applyAlignment="1">
      <alignment vertical="center" wrapText="1"/>
    </xf>
    <xf numFmtId="0" fontId="0" fillId="5" borderId="92" xfId="0" applyFill="1" applyBorder="1" applyAlignment="1">
      <alignment vertical="center" wrapText="1"/>
    </xf>
    <xf numFmtId="0" fontId="0" fillId="5" borderId="132" xfId="0" applyFill="1" applyBorder="1" applyAlignment="1">
      <alignment horizontal="center" vertical="center" wrapText="1"/>
    </xf>
    <xf numFmtId="0" fontId="0" fillId="5" borderId="133" xfId="0" applyFill="1" applyBorder="1" applyAlignment="1">
      <alignment vertical="center" wrapText="1"/>
    </xf>
    <xf numFmtId="0" fontId="0" fillId="5" borderId="134" xfId="0" applyFill="1" applyBorder="1" applyAlignment="1">
      <alignment vertical="center" wrapText="1"/>
    </xf>
    <xf numFmtId="38" fontId="0" fillId="13" borderId="39" xfId="1" applyFont="1" applyFill="1" applyBorder="1" applyAlignment="1">
      <alignment horizontal="right" vertical="center" shrinkToFit="1"/>
    </xf>
    <xf numFmtId="0" fontId="0" fillId="0" borderId="19" xfId="0" applyBorder="1" applyAlignment="1">
      <alignment horizontal="distributed" vertical="center" justifyLastLine="1"/>
    </xf>
    <xf numFmtId="0" fontId="0" fillId="8" borderId="171" xfId="0" applyFill="1" applyBorder="1" applyAlignment="1">
      <alignment horizontal="center" vertical="center"/>
    </xf>
    <xf numFmtId="0" fontId="4" fillId="0" borderId="27" xfId="0" applyFont="1" applyBorder="1" applyAlignment="1">
      <alignment horizontal="center" shrinkToFit="1"/>
    </xf>
    <xf numFmtId="0" fontId="2" fillId="0" borderId="27" xfId="0" applyFont="1" applyBorder="1" applyAlignment="1">
      <alignment vertical="center" shrinkToFit="1"/>
    </xf>
    <xf numFmtId="0" fontId="6" fillId="0" borderId="27"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0" xfId="0" applyFont="1" applyAlignment="1">
      <alignment horizontal="right" vertical="center" shrinkToFit="1"/>
    </xf>
    <xf numFmtId="10" fontId="2" fillId="7" borderId="59" xfId="0" applyNumberFormat="1" applyFont="1" applyFill="1" applyBorder="1" applyAlignment="1">
      <alignment horizontal="center" vertical="center" wrapText="1" shrinkToFit="1"/>
    </xf>
    <xf numFmtId="181" fontId="2" fillId="0" borderId="61" xfId="0" applyNumberFormat="1" applyFont="1" applyBorder="1" applyAlignment="1">
      <alignment vertical="center" wrapText="1" shrinkToFi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5" xfId="0" applyFont="1" applyBorder="1" applyAlignment="1">
      <alignment horizontal="center" vertical="center" wrapText="1"/>
    </xf>
    <xf numFmtId="0" fontId="31" fillId="0" borderId="13" xfId="0" applyFont="1" applyBorder="1" applyAlignment="1">
      <alignment horizontal="center" vertical="center" textRotation="255" shrinkToFit="1"/>
    </xf>
    <xf numFmtId="182" fontId="0" fillId="0" borderId="0" xfId="0" applyNumberFormat="1" applyAlignment="1">
      <alignment horizontal="center" vertical="center"/>
    </xf>
    <xf numFmtId="14" fontId="0" fillId="0" borderId="0" xfId="0" applyNumberFormat="1">
      <alignment vertical="center"/>
    </xf>
    <xf numFmtId="0" fontId="2" fillId="0" borderId="31" xfId="0" applyFont="1" applyBorder="1" applyAlignment="1">
      <alignment vertical="center" shrinkToFit="1"/>
    </xf>
    <xf numFmtId="186" fontId="2" fillId="0" borderId="0" xfId="0" applyNumberFormat="1" applyFont="1">
      <alignment vertical="center"/>
    </xf>
    <xf numFmtId="186" fontId="2" fillId="0" borderId="14" xfId="0" applyNumberFormat="1" applyFont="1" applyBorder="1" applyAlignment="1">
      <alignment vertical="center" shrinkToFit="1"/>
    </xf>
    <xf numFmtId="186" fontId="2" fillId="0" borderId="14" xfId="1" applyNumberFormat="1" applyFont="1" applyFill="1" applyBorder="1" applyAlignment="1" applyProtection="1">
      <alignment vertical="center"/>
    </xf>
    <xf numFmtId="186" fontId="2" fillId="0" borderId="10" xfId="1" applyNumberFormat="1" applyFont="1" applyBorder="1" applyAlignment="1" applyProtection="1">
      <alignment vertical="center"/>
    </xf>
    <xf numFmtId="0" fontId="32" fillId="3" borderId="15" xfId="0" applyFont="1" applyFill="1" applyBorder="1" applyAlignment="1">
      <alignment horizontal="centerContinuous" vertical="center"/>
    </xf>
    <xf numFmtId="0" fontId="32" fillId="3" borderId="12" xfId="0" applyFont="1" applyFill="1" applyBorder="1" applyAlignment="1">
      <alignment horizontal="centerContinuous" vertical="center"/>
    </xf>
    <xf numFmtId="0" fontId="32" fillId="3" borderId="21" xfId="0" applyFont="1" applyFill="1" applyBorder="1" applyAlignment="1">
      <alignment horizontal="centerContinuous" vertical="center"/>
    </xf>
    <xf numFmtId="0" fontId="32" fillId="3" borderId="184" xfId="0" applyFont="1" applyFill="1" applyBorder="1" applyAlignment="1">
      <alignment horizontal="centerContinuous" vertical="center"/>
    </xf>
    <xf numFmtId="0" fontId="32" fillId="3" borderId="185" xfId="0" applyFont="1" applyFill="1" applyBorder="1" applyAlignment="1">
      <alignment horizontal="centerContinuous" vertical="center"/>
    </xf>
    <xf numFmtId="0" fontId="32" fillId="3" borderId="186" xfId="0" applyFont="1" applyFill="1" applyBorder="1" applyAlignment="1">
      <alignment horizontal="centerContinuous" vertical="center"/>
    </xf>
    <xf numFmtId="0" fontId="32" fillId="3" borderId="187" xfId="0" applyFont="1" applyFill="1" applyBorder="1" applyAlignment="1">
      <alignment horizontal="centerContinuous" vertical="center"/>
    </xf>
    <xf numFmtId="0" fontId="32" fillId="3" borderId="188" xfId="0" applyFont="1" applyFill="1" applyBorder="1" applyAlignment="1">
      <alignment horizontal="centerContinuous" vertical="center"/>
    </xf>
    <xf numFmtId="0" fontId="0" fillId="0" borderId="79" xfId="0" applyBorder="1" applyAlignment="1" applyProtection="1">
      <alignment horizontal="left" vertical="center"/>
      <protection locked="0"/>
    </xf>
    <xf numFmtId="0" fontId="0" fillId="0" borderId="40" xfId="0" applyBorder="1" applyAlignment="1" applyProtection="1">
      <alignment horizontal="left" vertical="center"/>
      <protection locked="0"/>
    </xf>
    <xf numFmtId="0" fontId="0" fillId="2" borderId="39" xfId="0" applyFill="1" applyBorder="1" applyAlignment="1">
      <alignment horizontal="distributed" vertical="center" justifyLastLine="1"/>
    </xf>
    <xf numFmtId="0" fontId="0" fillId="2" borderId="60" xfId="0" applyFill="1" applyBorder="1" applyAlignment="1">
      <alignment horizontal="distributed" vertical="center" justifyLastLine="1"/>
    </xf>
    <xf numFmtId="0" fontId="0" fillId="2" borderId="37" xfId="0" applyFill="1" applyBorder="1" applyAlignment="1">
      <alignment horizontal="distributed" vertical="center" justifyLastLine="1"/>
    </xf>
    <xf numFmtId="0" fontId="0" fillId="2" borderId="61" xfId="0" applyFill="1" applyBorder="1" applyAlignment="1">
      <alignment horizontal="distributed" vertical="center" justifyLastLine="1"/>
    </xf>
    <xf numFmtId="0" fontId="0" fillId="0" borderId="79" xfId="0" applyBorder="1" applyProtection="1">
      <alignment vertical="center"/>
      <protection locked="0"/>
    </xf>
    <xf numFmtId="0" fontId="0" fillId="0" borderId="40" xfId="0" applyBorder="1" applyProtection="1">
      <alignment vertical="center"/>
      <protection locked="0"/>
    </xf>
    <xf numFmtId="0" fontId="0" fillId="0" borderId="25" xfId="0" applyBorder="1" applyProtection="1">
      <alignment vertical="center"/>
      <protection locked="0"/>
    </xf>
    <xf numFmtId="0" fontId="0" fillId="0" borderId="26" xfId="0" applyBorder="1" applyProtection="1">
      <alignment vertical="center"/>
      <protection locked="0"/>
    </xf>
    <xf numFmtId="0" fontId="0" fillId="8" borderId="181" xfId="0" applyFill="1" applyBorder="1" applyAlignment="1">
      <alignment horizontal="center" vertical="center"/>
    </xf>
    <xf numFmtId="0" fontId="0" fillId="8" borderId="39" xfId="0" applyFill="1" applyBorder="1" applyAlignment="1">
      <alignment horizontal="center" vertical="center"/>
    </xf>
    <xf numFmtId="0" fontId="0" fillId="8" borderId="145" xfId="0" applyFill="1" applyBorder="1" applyAlignment="1">
      <alignment horizontal="center" vertical="center" wrapText="1"/>
    </xf>
    <xf numFmtId="0" fontId="0" fillId="8" borderId="5" xfId="0" applyFill="1" applyBorder="1" applyAlignment="1">
      <alignment horizontal="center" vertical="center"/>
    </xf>
    <xf numFmtId="0" fontId="9" fillId="3" borderId="23" xfId="0" applyFont="1" applyFill="1" applyBorder="1">
      <alignment vertical="center"/>
    </xf>
    <xf numFmtId="0" fontId="9" fillId="3" borderId="24" xfId="0" applyFont="1" applyFill="1" applyBorder="1">
      <alignment vertical="center"/>
    </xf>
    <xf numFmtId="0" fontId="9" fillId="3" borderId="38" xfId="0" applyFont="1" applyFill="1" applyBorder="1" applyAlignment="1">
      <alignment horizontal="distributed" vertical="center" justifyLastLine="1"/>
    </xf>
    <xf numFmtId="0" fontId="9" fillId="3" borderId="59" xfId="0" applyFont="1" applyFill="1" applyBorder="1" applyAlignment="1">
      <alignment horizontal="distributed" vertical="center" justifyLastLine="1"/>
    </xf>
    <xf numFmtId="0" fontId="0" fillId="8" borderId="145" xfId="0" applyFill="1" applyBorder="1" applyAlignment="1">
      <alignment horizontal="center" vertical="center"/>
    </xf>
    <xf numFmtId="0" fontId="0" fillId="8" borderId="100" xfId="0" applyFill="1" applyBorder="1" applyAlignment="1">
      <alignment horizontal="center" vertical="center"/>
    </xf>
    <xf numFmtId="0" fontId="25" fillId="8" borderId="125" xfId="0" applyFont="1" applyFill="1" applyBorder="1" applyAlignment="1">
      <alignment horizontal="center" vertical="center" wrapText="1"/>
    </xf>
    <xf numFmtId="0" fontId="25" fillId="8" borderId="126" xfId="0" applyFont="1" applyFill="1" applyBorder="1" applyAlignment="1">
      <alignment horizontal="center" vertical="center" wrapText="1"/>
    </xf>
    <xf numFmtId="0" fontId="25" fillId="8" borderId="127" xfId="0" applyFont="1" applyFill="1" applyBorder="1" applyAlignment="1">
      <alignment horizontal="center" vertical="center" wrapText="1"/>
    </xf>
    <xf numFmtId="0" fontId="0" fillId="8" borderId="183" xfId="0" applyFill="1" applyBorder="1" applyAlignment="1">
      <alignment horizontal="center" vertical="center" wrapText="1"/>
    </xf>
    <xf numFmtId="0" fontId="0" fillId="8" borderId="92" xfId="0" applyFill="1" applyBorder="1" applyAlignment="1">
      <alignment horizontal="center" vertical="center" wrapText="1"/>
    </xf>
    <xf numFmtId="0" fontId="0" fillId="8" borderId="182" xfId="0" applyFill="1" applyBorder="1" applyAlignment="1">
      <alignment horizontal="center" vertical="center" wrapText="1"/>
    </xf>
    <xf numFmtId="0" fontId="0" fillId="8" borderId="0" xfId="0" applyFill="1" applyAlignment="1">
      <alignment horizontal="center" vertical="center" wrapText="1"/>
    </xf>
    <xf numFmtId="0" fontId="0" fillId="8" borderId="85" xfId="0" applyFill="1" applyBorder="1" applyAlignment="1">
      <alignment horizontal="center" vertical="center" wrapText="1"/>
    </xf>
    <xf numFmtId="0" fontId="0" fillId="8" borderId="108" xfId="0" applyFill="1" applyBorder="1" applyAlignment="1">
      <alignment horizontal="center" vertical="center" wrapText="1"/>
    </xf>
    <xf numFmtId="0" fontId="0" fillId="8" borderId="97" xfId="0" applyFill="1" applyBorder="1" applyAlignment="1">
      <alignment horizontal="center" vertical="center" wrapText="1"/>
    </xf>
    <xf numFmtId="0" fontId="0" fillId="8" borderId="101" xfId="0" applyFill="1" applyBorder="1" applyAlignment="1">
      <alignment horizontal="center" vertical="center" wrapText="1"/>
    </xf>
    <xf numFmtId="0" fontId="25" fillId="13" borderId="10" xfId="0" applyFont="1" applyFill="1" applyBorder="1" applyAlignment="1">
      <alignment horizontal="center" vertical="center" justifyLastLine="1"/>
    </xf>
    <xf numFmtId="0" fontId="25" fillId="13" borderId="135" xfId="0" applyFont="1" applyFill="1" applyBorder="1" applyAlignment="1">
      <alignment horizontal="center" vertical="center" justifyLastLine="1"/>
    </xf>
    <xf numFmtId="0" fontId="28" fillId="8" borderId="103" xfId="3" applyFont="1" applyFill="1" applyBorder="1" applyAlignment="1" applyProtection="1">
      <alignment horizontal="center" vertical="center" wrapText="1"/>
    </xf>
    <xf numFmtId="0" fontId="28" fillId="8" borderId="95" xfId="3" applyFont="1" applyFill="1" applyBorder="1" applyAlignment="1" applyProtection="1">
      <alignment horizontal="center" vertical="center" wrapText="1"/>
    </xf>
    <xf numFmtId="0" fontId="0" fillId="0" borderId="0" xfId="0" applyAlignment="1">
      <alignment horizontal="center" vertical="center" justifyLastLine="1"/>
    </xf>
    <xf numFmtId="0" fontId="0" fillId="0" borderId="180" xfId="0" applyBorder="1" applyAlignment="1">
      <alignment horizontal="center" vertical="center" justifyLastLine="1"/>
    </xf>
    <xf numFmtId="38" fontId="2" fillId="0" borderId="99" xfId="0" applyNumberFormat="1" applyFont="1" applyBorder="1" applyAlignment="1">
      <alignment horizontal="right" vertical="center" shrinkToFit="1"/>
    </xf>
    <xf numFmtId="38" fontId="2" fillId="0" borderId="66" xfId="0" applyNumberFormat="1" applyFont="1" applyBorder="1" applyAlignment="1">
      <alignment horizontal="right" vertical="center" shrinkToFit="1"/>
    </xf>
    <xf numFmtId="38" fontId="2" fillId="0" borderId="76" xfId="0" applyNumberFormat="1" applyFont="1" applyBorder="1" applyAlignment="1">
      <alignment horizontal="right" vertical="center" shrinkToFit="1"/>
    </xf>
    <xf numFmtId="38" fontId="2" fillId="0" borderId="100" xfId="0" applyNumberFormat="1" applyFont="1" applyBorder="1" applyAlignment="1">
      <alignment horizontal="right" vertical="center" shrinkToFit="1"/>
    </xf>
    <xf numFmtId="38" fontId="2" fillId="0" borderId="97" xfId="0" applyNumberFormat="1" applyFont="1" applyBorder="1" applyAlignment="1">
      <alignment horizontal="right" vertical="center" shrinkToFit="1"/>
    </xf>
    <xf numFmtId="38" fontId="2" fillId="0" borderId="101" xfId="0" applyNumberFormat="1" applyFont="1" applyBorder="1" applyAlignment="1">
      <alignment horizontal="right" vertical="center" shrinkToFit="1"/>
    </xf>
    <xf numFmtId="38" fontId="2" fillId="0" borderId="0" xfId="0" applyNumberFormat="1" applyFont="1" applyAlignment="1">
      <alignment horizontal="right" vertical="center" justifyLastLine="1" shrinkToFit="1"/>
    </xf>
    <xf numFmtId="38" fontId="6" fillId="7" borderId="23" xfId="0" applyNumberFormat="1" applyFont="1" applyFill="1" applyBorder="1" applyAlignment="1">
      <alignment horizontal="center" vertical="center"/>
    </xf>
    <xf numFmtId="38" fontId="6" fillId="7" borderId="17" xfId="0" applyNumberFormat="1" applyFont="1" applyFill="1" applyBorder="1" applyAlignment="1">
      <alignment horizontal="center" vertical="center"/>
    </xf>
    <xf numFmtId="38" fontId="6" fillId="7" borderId="59" xfId="0" applyNumberFormat="1" applyFont="1" applyFill="1" applyBorder="1" applyAlignment="1">
      <alignment horizontal="center" vertical="center"/>
    </xf>
    <xf numFmtId="38" fontId="6" fillId="0" borderId="25" xfId="0" applyNumberFormat="1" applyFont="1" applyBorder="1" applyAlignment="1">
      <alignment horizontal="center" vertical="center"/>
    </xf>
    <xf numFmtId="38" fontId="6" fillId="0" borderId="18" xfId="0" applyNumberFormat="1" applyFont="1" applyBorder="1" applyAlignment="1">
      <alignment horizontal="center" vertical="center"/>
    </xf>
    <xf numFmtId="0" fontId="6" fillId="0" borderId="32" xfId="0" applyFont="1" applyBorder="1" applyAlignment="1">
      <alignment vertical="center" shrinkToFit="1"/>
    </xf>
    <xf numFmtId="0" fontId="6" fillId="0" borderId="100" xfId="0" applyFont="1" applyBorder="1" applyAlignment="1">
      <alignment vertical="center" shrinkToFit="1"/>
    </xf>
    <xf numFmtId="0" fontId="6" fillId="0" borderId="97" xfId="0" applyFont="1" applyBorder="1" applyAlignment="1">
      <alignment vertical="center" shrinkToFit="1"/>
    </xf>
    <xf numFmtId="0" fontId="6" fillId="0" borderId="101" xfId="0" applyFont="1" applyBorder="1" applyAlignment="1">
      <alignment vertical="center" shrinkToFit="1"/>
    </xf>
    <xf numFmtId="0" fontId="6" fillId="0" borderId="0" xfId="0" applyFont="1" applyAlignment="1">
      <alignmen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7" borderId="1" xfId="0" applyFont="1" applyFill="1" applyBorder="1" applyAlignment="1">
      <alignment horizontal="center" vertical="center" wrapText="1"/>
    </xf>
    <xf numFmtId="0" fontId="6" fillId="7" borderId="2" xfId="0" applyFont="1" applyFill="1" applyBorder="1" applyAlignment="1">
      <alignment horizontal="center" vertical="center" wrapText="1"/>
    </xf>
    <xf numFmtId="38" fontId="6" fillId="0" borderId="0" xfId="0" applyNumberFormat="1" applyFont="1" applyAlignment="1">
      <alignment horizontal="center" vertical="center"/>
    </xf>
    <xf numFmtId="10" fontId="2" fillId="0" borderId="99" xfId="0" applyNumberFormat="1" applyFont="1" applyBorder="1" applyAlignment="1">
      <alignment horizontal="right" vertical="center" shrinkToFit="1"/>
    </xf>
    <xf numFmtId="10" fontId="2" fillId="0" borderId="76" xfId="0" applyNumberFormat="1" applyFont="1" applyBorder="1" applyAlignment="1">
      <alignment horizontal="right" vertical="center" shrinkToFit="1"/>
    </xf>
    <xf numFmtId="10" fontId="2" fillId="0" borderId="100" xfId="0" applyNumberFormat="1" applyFont="1" applyBorder="1" applyAlignment="1">
      <alignment horizontal="right" vertical="center" shrinkToFit="1"/>
    </xf>
    <xf numFmtId="10" fontId="2" fillId="0" borderId="101" xfId="0" applyNumberFormat="1" applyFont="1" applyBorder="1" applyAlignment="1">
      <alignment horizontal="right" vertical="center" shrinkToFit="1"/>
    </xf>
    <xf numFmtId="38" fontId="6" fillId="0" borderId="99" xfId="0" applyNumberFormat="1" applyFont="1" applyBorder="1" applyAlignment="1">
      <alignment horizontal="right" vertical="center" shrinkToFit="1"/>
    </xf>
    <xf numFmtId="38" fontId="6" fillId="0" borderId="66" xfId="0" applyNumberFormat="1" applyFont="1" applyBorder="1" applyAlignment="1">
      <alignment horizontal="right" vertical="center" shrinkToFit="1"/>
    </xf>
    <xf numFmtId="38" fontId="6" fillId="0" borderId="76" xfId="0" applyNumberFormat="1" applyFont="1" applyBorder="1" applyAlignment="1">
      <alignment horizontal="right" vertical="center" shrinkToFit="1"/>
    </xf>
    <xf numFmtId="38" fontId="6" fillId="0" borderId="100" xfId="0" applyNumberFormat="1" applyFont="1" applyBorder="1" applyAlignment="1">
      <alignment horizontal="right" vertical="center" shrinkToFit="1"/>
    </xf>
    <xf numFmtId="38" fontId="6" fillId="0" borderId="97" xfId="0" applyNumberFormat="1" applyFont="1" applyBorder="1" applyAlignment="1">
      <alignment horizontal="right" vertical="center" shrinkToFit="1"/>
    </xf>
    <xf numFmtId="38" fontId="6" fillId="0" borderId="101" xfId="0" applyNumberFormat="1" applyFont="1" applyBorder="1" applyAlignment="1">
      <alignment horizontal="right" vertical="center" shrinkToFit="1"/>
    </xf>
    <xf numFmtId="0" fontId="2" fillId="0" borderId="38" xfId="0" applyFont="1" applyBorder="1" applyAlignment="1">
      <alignment horizontal="right" vertical="center" wrapText="1"/>
    </xf>
    <xf numFmtId="0" fontId="2" fillId="0" borderId="17" xfId="0" applyFont="1" applyBorder="1" applyAlignment="1">
      <alignment horizontal="right" vertical="center" wrapText="1"/>
    </xf>
    <xf numFmtId="0" fontId="2" fillId="0" borderId="59" xfId="0" applyFont="1" applyBorder="1" applyAlignment="1">
      <alignment horizontal="right" vertical="center" wrapText="1"/>
    </xf>
    <xf numFmtId="0" fontId="2" fillId="0" borderId="39" xfId="0" applyFont="1" applyBorder="1" applyAlignment="1">
      <alignment horizontal="right" vertical="center" wrapText="1"/>
    </xf>
    <xf numFmtId="0" fontId="2" fillId="0" borderId="57" xfId="0" applyFont="1" applyBorder="1" applyAlignment="1">
      <alignment horizontal="right" vertical="center" wrapText="1"/>
    </xf>
    <xf numFmtId="0" fontId="2" fillId="0" borderId="60" xfId="0" applyFont="1" applyBorder="1" applyAlignment="1">
      <alignment horizontal="right" vertical="center" wrapText="1"/>
    </xf>
    <xf numFmtId="0" fontId="2" fillId="0" borderId="37" xfId="0" applyFont="1" applyBorder="1" applyAlignment="1">
      <alignment horizontal="right" vertical="center" wrapText="1"/>
    </xf>
    <xf numFmtId="0" fontId="2" fillId="0" borderId="18" xfId="0" applyFont="1" applyBorder="1" applyAlignment="1">
      <alignment horizontal="right" vertical="center" wrapText="1"/>
    </xf>
    <xf numFmtId="0" fontId="2" fillId="0" borderId="61" xfId="0" applyFont="1" applyBorder="1" applyAlignment="1">
      <alignment horizontal="right" vertical="center" wrapText="1"/>
    </xf>
    <xf numFmtId="0" fontId="6" fillId="0" borderId="0" xfId="0" applyFont="1" applyAlignment="1">
      <alignment horizontal="center" vertical="center"/>
    </xf>
    <xf numFmtId="0" fontId="2" fillId="0" borderId="0" xfId="0" applyFont="1" applyAlignment="1">
      <alignment horizontal="center" vertical="center"/>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53" xfId="0" applyFont="1" applyFill="1" applyBorder="1" applyAlignment="1">
      <alignment horizontal="center" vertical="center"/>
    </xf>
    <xf numFmtId="0" fontId="2" fillId="0" borderId="21" xfId="0" applyFont="1" applyBorder="1" applyAlignment="1">
      <alignment vertical="center" shrinkToFit="1"/>
    </xf>
    <xf numFmtId="0" fontId="2" fillId="0" borderId="16" xfId="0" applyFont="1" applyBorder="1" applyAlignment="1">
      <alignment vertical="center" shrinkToFit="1"/>
    </xf>
    <xf numFmtId="0" fontId="2" fillId="0" borderId="22" xfId="0" applyFont="1" applyBorder="1" applyAlignment="1">
      <alignment vertical="center" shrinkToFit="1"/>
    </xf>
    <xf numFmtId="0" fontId="6" fillId="0" borderId="98" xfId="0" applyFont="1" applyBorder="1" applyAlignment="1">
      <alignment horizontal="center" vertical="center" shrinkToFit="1"/>
    </xf>
    <xf numFmtId="0" fontId="6" fillId="0" borderId="81" xfId="0" applyFont="1" applyBorder="1" applyAlignment="1">
      <alignment horizontal="center" vertical="center" shrinkToFit="1"/>
    </xf>
    <xf numFmtId="0" fontId="6" fillId="0" borderId="67" xfId="0" applyFont="1" applyBorder="1" applyAlignment="1">
      <alignment horizontal="center" vertical="center" shrinkToFit="1"/>
    </xf>
    <xf numFmtId="0" fontId="6" fillId="0" borderId="102" xfId="0" applyFont="1" applyBorder="1" applyAlignment="1">
      <alignment vertical="center" shrinkToFit="1"/>
    </xf>
    <xf numFmtId="38" fontId="2" fillId="0" borderId="54" xfId="0" applyNumberFormat="1" applyFont="1" applyBorder="1" applyAlignment="1">
      <alignment horizontal="right" vertical="center" shrinkToFit="1"/>
    </xf>
    <xf numFmtId="38" fontId="2" fillId="0" borderId="14" xfId="0" applyNumberFormat="1" applyFont="1" applyBorder="1" applyAlignment="1">
      <alignment horizontal="right" vertical="center" shrinkToFit="1"/>
    </xf>
    <xf numFmtId="38" fontId="2" fillId="0" borderId="0" xfId="0" applyNumberFormat="1" applyFont="1" applyAlignment="1">
      <alignment vertical="center" wrapText="1" shrinkToFit="1"/>
    </xf>
    <xf numFmtId="38" fontId="2" fillId="0" borderId="32" xfId="0" applyNumberFormat="1" applyFont="1" applyBorder="1" applyAlignment="1">
      <alignment vertical="center" shrinkToFit="1"/>
    </xf>
    <xf numFmtId="38" fontId="2" fillId="0" borderId="33" xfId="0" applyNumberFormat="1" applyFont="1" applyBorder="1" applyAlignment="1">
      <alignment vertical="center" shrinkToFit="1"/>
    </xf>
    <xf numFmtId="38" fontId="2" fillId="0" borderId="168" xfId="0" applyNumberFormat="1" applyFont="1" applyBorder="1" applyAlignment="1">
      <alignment vertical="center" shrinkToFit="1"/>
    </xf>
    <xf numFmtId="38" fontId="2" fillId="0" borderId="169" xfId="0" applyNumberFormat="1" applyFont="1" applyBorder="1" applyAlignment="1">
      <alignment vertical="center" shrinkToFit="1"/>
    </xf>
    <xf numFmtId="38" fontId="2" fillId="0" borderId="170" xfId="0" applyNumberFormat="1" applyFont="1" applyBorder="1" applyAlignment="1">
      <alignment vertical="center" shrinkToFit="1"/>
    </xf>
    <xf numFmtId="38" fontId="31" fillId="0" borderId="172" xfId="0" applyNumberFormat="1" applyFont="1" applyBorder="1" applyAlignment="1">
      <alignment horizontal="center" vertical="center" textRotation="255" shrinkToFit="1"/>
    </xf>
    <xf numFmtId="0" fontId="31" fillId="0" borderId="173" xfId="0" applyFont="1" applyBorder="1" applyAlignment="1">
      <alignment horizontal="center" vertical="center" textRotation="255" shrinkToFit="1"/>
    </xf>
    <xf numFmtId="38" fontId="31" fillId="0" borderId="33" xfId="0" applyNumberFormat="1" applyFont="1" applyBorder="1" applyAlignment="1">
      <alignment horizontal="center" vertical="center" textRotation="255" shrinkToFit="1"/>
    </xf>
    <xf numFmtId="38" fontId="2" fillId="0" borderId="5" xfId="0" applyNumberFormat="1" applyFont="1" applyBorder="1" applyAlignment="1">
      <alignment horizontal="right" vertical="center" shrinkToFit="1"/>
    </xf>
    <xf numFmtId="38" fontId="2" fillId="0" borderId="6" xfId="0" applyNumberFormat="1" applyFont="1" applyBorder="1" applyAlignment="1">
      <alignment horizontal="right" vertical="center" shrinkToFit="1"/>
    </xf>
    <xf numFmtId="0" fontId="31" fillId="0" borderId="174" xfId="0" applyFont="1" applyBorder="1" applyAlignment="1">
      <alignment horizontal="center" vertical="center" textRotation="255" shrinkToFit="1"/>
    </xf>
    <xf numFmtId="38" fontId="2" fillId="7" borderId="23" xfId="0" applyNumberFormat="1" applyFont="1" applyFill="1" applyBorder="1" applyAlignment="1">
      <alignment horizontal="center" vertical="center" wrapText="1" shrinkToFit="1"/>
    </xf>
    <xf numFmtId="38" fontId="2" fillId="7" borderId="17" xfId="0" applyNumberFormat="1" applyFont="1" applyFill="1" applyBorder="1" applyAlignment="1">
      <alignment horizontal="center" vertical="center" wrapText="1" shrinkToFit="1"/>
    </xf>
    <xf numFmtId="38" fontId="2" fillId="7" borderId="24" xfId="0" applyNumberFormat="1" applyFont="1" applyFill="1" applyBorder="1" applyAlignment="1">
      <alignment horizontal="center" vertical="center" wrapText="1" shrinkToFit="1"/>
    </xf>
    <xf numFmtId="38" fontId="2" fillId="0" borderId="25" xfId="1" applyFont="1" applyBorder="1" applyAlignment="1" applyProtection="1">
      <alignment vertical="center"/>
    </xf>
    <xf numFmtId="38" fontId="2" fillId="0" borderId="18" xfId="1" applyFont="1" applyBorder="1" applyAlignment="1" applyProtection="1">
      <alignment vertical="center"/>
    </xf>
    <xf numFmtId="38" fontId="2" fillId="0" borderId="26" xfId="1" applyFont="1" applyBorder="1" applyAlignment="1" applyProtection="1">
      <alignment vertical="center"/>
    </xf>
    <xf numFmtId="38" fontId="2" fillId="0" borderId="2" xfId="0" applyNumberFormat="1" applyFont="1" applyBorder="1" applyAlignment="1">
      <alignment horizontal="right" vertical="center" shrinkToFit="1"/>
    </xf>
    <xf numFmtId="38" fontId="2" fillId="0" borderId="3" xfId="0" applyNumberFormat="1" applyFont="1" applyBorder="1" applyAlignment="1">
      <alignment horizontal="right" vertical="center" shrinkToFit="1"/>
    </xf>
    <xf numFmtId="38" fontId="2" fillId="0" borderId="5" xfId="0" applyNumberFormat="1" applyFont="1" applyBorder="1" applyAlignment="1">
      <alignment vertical="center" shrinkToFit="1"/>
    </xf>
    <xf numFmtId="38" fontId="2" fillId="0" borderId="6" xfId="0" applyNumberFormat="1" applyFont="1" applyBorder="1" applyAlignment="1">
      <alignment vertical="center" shrinkToFit="1"/>
    </xf>
    <xf numFmtId="176" fontId="2" fillId="6" borderId="0" xfId="0" applyNumberFormat="1" applyFont="1" applyFill="1" applyAlignment="1" applyProtection="1">
      <alignment horizontal="right" vertical="center"/>
      <protection locked="0"/>
    </xf>
    <xf numFmtId="0" fontId="4" fillId="0" borderId="0" xfId="0" applyFont="1" applyAlignment="1">
      <alignment horizontal="center"/>
    </xf>
    <xf numFmtId="0" fontId="4" fillId="0" borderId="10" xfId="0" applyFont="1" applyBorder="1" applyAlignment="1">
      <alignment horizontal="center"/>
    </xf>
    <xf numFmtId="0" fontId="2" fillId="4" borderId="19"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30" xfId="0" applyFont="1" applyFill="1" applyBorder="1" applyAlignment="1">
      <alignment horizontal="center" vertical="center"/>
    </xf>
    <xf numFmtId="0" fontId="2" fillId="4" borderId="0" xfId="0" applyFont="1" applyFill="1" applyAlignment="1">
      <alignment horizontal="center" vertical="center"/>
    </xf>
    <xf numFmtId="0" fontId="2" fillId="0" borderId="14" xfId="0" applyFont="1" applyBorder="1" applyAlignment="1">
      <alignment vertical="center" shrinkToFit="1"/>
    </xf>
    <xf numFmtId="0" fontId="2" fillId="0" borderId="10" xfId="0" applyFont="1" applyBorder="1" applyAlignment="1">
      <alignment horizontal="center"/>
    </xf>
    <xf numFmtId="0" fontId="2" fillId="0" borderId="0" xfId="0" applyFont="1" applyAlignment="1">
      <alignment vertical="center" shrinkToFit="1"/>
    </xf>
    <xf numFmtId="0" fontId="2" fillId="0" borderId="28" xfId="0" applyFont="1" applyBorder="1" applyAlignment="1">
      <alignment vertical="center" shrinkToFit="1"/>
    </xf>
    <xf numFmtId="0" fontId="15" fillId="0" borderId="0" xfId="0" applyFont="1" applyAlignment="1">
      <alignment horizontal="center"/>
    </xf>
    <xf numFmtId="0" fontId="2" fillId="0" borderId="0" xfId="0" applyFont="1" applyAlignment="1">
      <alignment horizontal="right" vertical="center"/>
    </xf>
    <xf numFmtId="0" fontId="6" fillId="0" borderId="12" xfId="0" applyFont="1" applyBorder="1" applyAlignment="1">
      <alignment horizontal="center" vertical="center"/>
    </xf>
    <xf numFmtId="38" fontId="2" fillId="0" borderId="12" xfId="1" applyFont="1" applyBorder="1" applyAlignment="1" applyProtection="1">
      <alignment horizontal="center" vertical="center" wrapText="1"/>
    </xf>
    <xf numFmtId="10" fontId="2" fillId="0" borderId="12" xfId="2" applyNumberFormat="1" applyFont="1" applyBorder="1" applyAlignment="1" applyProtection="1">
      <alignment horizontal="center" vertical="center" wrapText="1"/>
    </xf>
    <xf numFmtId="0" fontId="2" fillId="0" borderId="21"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 vertical="center" shrinkToFit="1"/>
    </xf>
    <xf numFmtId="0" fontId="2" fillId="4" borderId="15" xfId="0" applyFont="1" applyFill="1" applyBorder="1" applyAlignment="1">
      <alignment horizontal="center" vertical="center" shrinkToFit="1"/>
    </xf>
    <xf numFmtId="0" fontId="2" fillId="4" borderId="53" xfId="0" applyFont="1" applyFill="1" applyBorder="1" applyAlignment="1">
      <alignment horizontal="center" vertical="center" shrinkToFit="1"/>
    </xf>
    <xf numFmtId="38" fontId="2" fillId="0" borderId="21" xfId="1" applyFont="1" applyBorder="1" applyAlignment="1" applyProtection="1">
      <alignment horizontal="center" vertical="center" wrapText="1"/>
    </xf>
    <xf numFmtId="0" fontId="2" fillId="4" borderId="20" xfId="0" applyFont="1" applyFill="1" applyBorder="1" applyAlignment="1">
      <alignment horizontal="center" vertical="center"/>
    </xf>
    <xf numFmtId="0" fontId="2" fillId="4" borderId="10" xfId="0" applyFont="1" applyFill="1" applyBorder="1" applyAlignment="1">
      <alignment horizontal="center" vertical="center"/>
    </xf>
    <xf numFmtId="0" fontId="2" fillId="0" borderId="10" xfId="0" applyFont="1" applyBorder="1" applyAlignment="1">
      <alignment vertical="center" shrinkToFit="1"/>
    </xf>
    <xf numFmtId="0" fontId="2" fillId="0" borderId="31" xfId="0" applyFont="1" applyBorder="1" applyAlignment="1">
      <alignment vertical="center" shrinkToFit="1"/>
    </xf>
    <xf numFmtId="185" fontId="2" fillId="0" borderId="21" xfId="0" applyNumberFormat="1" applyFont="1" applyBorder="1" applyAlignment="1">
      <alignment vertical="center" shrinkToFit="1"/>
    </xf>
    <xf numFmtId="185" fontId="2" fillId="0" borderId="16" xfId="0" applyNumberFormat="1" applyFont="1" applyBorder="1" applyAlignment="1">
      <alignment vertical="center" shrinkToFit="1"/>
    </xf>
    <xf numFmtId="185" fontId="2" fillId="0" borderId="22" xfId="0" applyNumberFormat="1" applyFont="1" applyBorder="1" applyAlignment="1">
      <alignment vertical="center" shrinkToFit="1"/>
    </xf>
    <xf numFmtId="10" fontId="2" fillId="0" borderId="54" xfId="0" applyNumberFormat="1" applyFont="1" applyBorder="1" applyAlignment="1">
      <alignment horizontal="right" vertical="center" shrinkToFit="1"/>
    </xf>
    <xf numFmtId="10" fontId="2" fillId="0" borderId="55" xfId="0" applyNumberFormat="1" applyFont="1" applyBorder="1" applyAlignment="1">
      <alignment horizontal="right" vertical="center" shrinkToFit="1"/>
    </xf>
    <xf numFmtId="38" fontId="6" fillId="0" borderId="54" xfId="0" applyNumberFormat="1" applyFont="1" applyBorder="1" applyAlignment="1">
      <alignment horizontal="right" vertical="center" shrinkToFit="1"/>
    </xf>
    <xf numFmtId="38" fontId="6" fillId="0" borderId="14" xfId="0" applyNumberFormat="1" applyFont="1" applyBorder="1" applyAlignment="1">
      <alignment horizontal="right" vertical="center" shrinkToFit="1"/>
    </xf>
    <xf numFmtId="38" fontId="6" fillId="0" borderId="55" xfId="0" applyNumberFormat="1" applyFont="1" applyBorder="1" applyAlignment="1">
      <alignment horizontal="right" vertical="center" shrinkToFit="1"/>
    </xf>
    <xf numFmtId="38" fontId="2" fillId="0" borderId="55" xfId="0" applyNumberFormat="1" applyFont="1" applyBorder="1" applyAlignment="1">
      <alignment horizontal="right" vertical="center" shrinkToFit="1"/>
    </xf>
    <xf numFmtId="181" fontId="2" fillId="0" borderId="25" xfId="0" applyNumberFormat="1" applyFont="1" applyBorder="1" applyAlignment="1">
      <alignment vertical="center" wrapText="1" shrinkToFit="1"/>
    </xf>
    <xf numFmtId="181" fontId="2" fillId="0" borderId="18" xfId="0" applyNumberFormat="1" applyFont="1" applyBorder="1" applyAlignment="1">
      <alignment vertical="center" wrapText="1" shrinkToFit="1"/>
    </xf>
    <xf numFmtId="10" fontId="2" fillId="7" borderId="23" xfId="0" applyNumberFormat="1" applyFont="1" applyFill="1" applyBorder="1" applyAlignment="1">
      <alignment horizontal="right" vertical="center" wrapText="1" shrinkToFit="1"/>
    </xf>
    <xf numFmtId="10" fontId="2" fillId="7" borderId="17" xfId="0" applyNumberFormat="1" applyFont="1" applyFill="1" applyBorder="1" applyAlignment="1">
      <alignment horizontal="right" vertical="center" wrapText="1" shrinkToFit="1"/>
    </xf>
    <xf numFmtId="38" fontId="2" fillId="6" borderId="79" xfId="1" applyFont="1" applyFill="1" applyBorder="1" applyAlignment="1" applyProtection="1">
      <alignment vertical="center" shrinkToFit="1"/>
      <protection locked="0"/>
    </xf>
    <xf numFmtId="38" fontId="2" fillId="6" borderId="57" xfId="1" applyFont="1" applyFill="1" applyBorder="1" applyAlignment="1" applyProtection="1">
      <alignment vertical="center" shrinkToFit="1"/>
      <protection locked="0"/>
    </xf>
    <xf numFmtId="38" fontId="2" fillId="6" borderId="40" xfId="1" applyFont="1" applyFill="1" applyBorder="1" applyAlignment="1" applyProtection="1">
      <alignment vertical="center" shrinkToFit="1"/>
      <protection locked="0"/>
    </xf>
    <xf numFmtId="38" fontId="2" fillId="0" borderId="178" xfId="0" applyNumberFormat="1" applyFont="1" applyBorder="1" applyAlignment="1">
      <alignment vertical="center" shrinkToFit="1"/>
    </xf>
    <xf numFmtId="38" fontId="2" fillId="0" borderId="179" xfId="0" applyNumberFormat="1" applyFont="1" applyBorder="1" applyAlignment="1">
      <alignment vertical="center" shrinkToFit="1"/>
    </xf>
    <xf numFmtId="38" fontId="2" fillId="0" borderId="121" xfId="0" applyNumberFormat="1" applyFont="1" applyBorder="1" applyAlignment="1">
      <alignment vertical="center" shrinkToFit="1"/>
    </xf>
    <xf numFmtId="38" fontId="2" fillId="0" borderId="175" xfId="0" applyNumberFormat="1" applyFont="1" applyBorder="1" applyAlignment="1">
      <alignment vertical="center" shrinkToFit="1"/>
    </xf>
    <xf numFmtId="38" fontId="2" fillId="0" borderId="176" xfId="0" applyNumberFormat="1" applyFont="1" applyBorder="1" applyAlignment="1">
      <alignment vertical="center" shrinkToFit="1"/>
    </xf>
    <xf numFmtId="38" fontId="2" fillId="0" borderId="177" xfId="0" applyNumberFormat="1" applyFont="1" applyBorder="1" applyAlignment="1">
      <alignment vertical="center" shrinkToFit="1"/>
    </xf>
    <xf numFmtId="38" fontId="2" fillId="0" borderId="23" xfId="0" applyNumberFormat="1" applyFont="1" applyBorder="1" applyAlignment="1">
      <alignment vertical="center" shrinkToFit="1"/>
    </xf>
    <xf numFmtId="38" fontId="2" fillId="0" borderId="17" xfId="0" applyNumberFormat="1" applyFont="1" applyBorder="1" applyAlignment="1">
      <alignment vertical="center" shrinkToFit="1"/>
    </xf>
    <xf numFmtId="38" fontId="2" fillId="0" borderId="24" xfId="0" applyNumberFormat="1" applyFont="1" applyBorder="1" applyAlignment="1">
      <alignment vertical="center" shrinkToFit="1"/>
    </xf>
    <xf numFmtId="38" fontId="2" fillId="0" borderId="79" xfId="0" applyNumberFormat="1" applyFont="1" applyBorder="1" applyAlignment="1">
      <alignment vertical="center" shrinkToFit="1"/>
    </xf>
    <xf numFmtId="38" fontId="2" fillId="0" borderId="57" xfId="0" applyNumberFormat="1" applyFont="1" applyBorder="1" applyAlignment="1">
      <alignment vertical="center" shrinkToFit="1"/>
    </xf>
    <xf numFmtId="38" fontId="2" fillId="0" borderId="40" xfId="0" applyNumberFormat="1" applyFont="1" applyBorder="1" applyAlignment="1">
      <alignment vertical="center" shrinkToFit="1"/>
    </xf>
    <xf numFmtId="38" fontId="2" fillId="0" borderId="25" xfId="1" applyFont="1" applyBorder="1" applyAlignment="1" applyProtection="1">
      <alignment vertical="center" shrinkToFit="1"/>
    </xf>
    <xf numFmtId="38" fontId="2" fillId="0" borderId="18" xfId="1" applyFont="1" applyBorder="1" applyAlignment="1" applyProtection="1">
      <alignment vertical="center" shrinkToFit="1"/>
    </xf>
    <xf numFmtId="38" fontId="2" fillId="0" borderId="26" xfId="1" applyFont="1" applyBorder="1" applyAlignment="1" applyProtection="1">
      <alignment vertical="center" shrinkToFit="1"/>
    </xf>
    <xf numFmtId="38" fontId="2" fillId="0" borderId="99" xfId="0" applyNumberFormat="1" applyFont="1" applyBorder="1" applyAlignment="1" applyProtection="1">
      <alignment horizontal="right" vertical="center" wrapText="1" shrinkToFit="1"/>
      <protection locked="0"/>
    </xf>
    <xf numFmtId="38" fontId="2" fillId="0" borderId="66" xfId="0" applyNumberFormat="1" applyFont="1" applyBorder="1" applyAlignment="1" applyProtection="1">
      <alignment horizontal="right" vertical="center" wrapText="1" shrinkToFit="1"/>
      <protection locked="0"/>
    </xf>
    <xf numFmtId="38" fontId="2" fillId="0" borderId="76" xfId="0" applyNumberFormat="1" applyFont="1" applyBorder="1" applyAlignment="1" applyProtection="1">
      <alignment horizontal="right" vertical="center" wrapText="1" shrinkToFit="1"/>
      <protection locked="0"/>
    </xf>
    <xf numFmtId="38" fontId="2" fillId="0" borderId="100" xfId="0" applyNumberFormat="1" applyFont="1" applyBorder="1" applyAlignment="1" applyProtection="1">
      <alignment horizontal="right" vertical="center" wrapText="1" shrinkToFit="1"/>
      <protection locked="0"/>
    </xf>
    <xf numFmtId="38" fontId="2" fillId="0" borderId="97" xfId="0" applyNumberFormat="1" applyFont="1" applyBorder="1" applyAlignment="1" applyProtection="1">
      <alignment horizontal="right" vertical="center" wrapText="1" shrinkToFit="1"/>
      <protection locked="0"/>
    </xf>
    <xf numFmtId="38" fontId="2" fillId="0" borderId="101" xfId="0" applyNumberFormat="1" applyFont="1" applyBorder="1" applyAlignment="1" applyProtection="1">
      <alignment horizontal="right" vertical="center" wrapText="1" shrinkToFit="1"/>
      <protection locked="0"/>
    </xf>
    <xf numFmtId="38" fontId="2" fillId="0" borderId="99" xfId="0" applyNumberFormat="1" applyFont="1" applyBorder="1" applyAlignment="1" applyProtection="1">
      <alignment horizontal="right" vertical="center" shrinkToFit="1"/>
      <protection locked="0"/>
    </xf>
    <xf numFmtId="38" fontId="2" fillId="0" borderId="66" xfId="0" applyNumberFormat="1" applyFont="1" applyBorder="1" applyAlignment="1" applyProtection="1">
      <alignment horizontal="right" vertical="center" shrinkToFit="1"/>
      <protection locked="0"/>
    </xf>
    <xf numFmtId="38" fontId="2" fillId="0" borderId="76" xfId="0" applyNumberFormat="1" applyFont="1" applyBorder="1" applyAlignment="1" applyProtection="1">
      <alignment horizontal="right" vertical="center" shrinkToFit="1"/>
      <protection locked="0"/>
    </xf>
    <xf numFmtId="38" fontId="2" fillId="0" borderId="100" xfId="0" applyNumberFormat="1" applyFont="1" applyBorder="1" applyAlignment="1" applyProtection="1">
      <alignment horizontal="right" vertical="center" shrinkToFit="1"/>
      <protection locked="0"/>
    </xf>
    <xf numFmtId="38" fontId="2" fillId="0" borderId="97" xfId="0" applyNumberFormat="1" applyFont="1" applyBorder="1" applyAlignment="1" applyProtection="1">
      <alignment horizontal="right" vertical="center" shrinkToFit="1"/>
      <protection locked="0"/>
    </xf>
    <xf numFmtId="38" fontId="2" fillId="0" borderId="101" xfId="0" applyNumberFormat="1" applyFont="1" applyBorder="1" applyAlignment="1" applyProtection="1">
      <alignment horizontal="right" vertical="center" shrinkToFit="1"/>
      <protection locked="0"/>
    </xf>
    <xf numFmtId="38" fontId="31" fillId="0" borderId="33" xfId="0" applyNumberFormat="1" applyFont="1" applyBorder="1" applyAlignment="1" applyProtection="1">
      <alignment horizontal="center" vertical="center" textRotation="255" shrinkToFit="1"/>
      <protection locked="0"/>
    </xf>
    <xf numFmtId="0" fontId="31" fillId="0" borderId="174" xfId="0" applyFont="1" applyBorder="1" applyAlignment="1" applyProtection="1">
      <alignment horizontal="center" vertical="center" textRotation="255" shrinkToFit="1"/>
      <protection locked="0"/>
    </xf>
    <xf numFmtId="0" fontId="6" fillId="0" borderId="100" xfId="0" applyFont="1" applyBorder="1" applyAlignment="1" applyProtection="1">
      <alignment vertical="center" shrinkToFit="1"/>
      <protection locked="0"/>
    </xf>
    <xf numFmtId="0" fontId="6" fillId="0" borderId="97" xfId="0" applyFont="1" applyBorder="1" applyAlignment="1" applyProtection="1">
      <alignment vertical="center" shrinkToFit="1"/>
      <protection locked="0"/>
    </xf>
    <xf numFmtId="0" fontId="6" fillId="0" borderId="101" xfId="0" applyFont="1" applyBorder="1" applyAlignment="1" applyProtection="1">
      <alignment vertical="center" shrinkToFit="1"/>
      <protection locked="0"/>
    </xf>
    <xf numFmtId="0" fontId="31" fillId="0" borderId="173" xfId="0" applyFont="1" applyBorder="1" applyAlignment="1" applyProtection="1">
      <alignment horizontal="center" vertical="center" textRotation="255" shrinkToFit="1"/>
      <protection locked="0"/>
    </xf>
    <xf numFmtId="0" fontId="6" fillId="0" borderId="98" xfId="0" applyFont="1" applyBorder="1" applyAlignment="1" applyProtection="1">
      <alignment horizontal="center" vertical="center"/>
      <protection locked="0"/>
    </xf>
    <xf numFmtId="0" fontId="6" fillId="0" borderId="81" xfId="0" applyFont="1" applyBorder="1" applyAlignment="1" applyProtection="1">
      <alignment horizontal="center" vertical="center"/>
      <protection locked="0"/>
    </xf>
    <xf numFmtId="0" fontId="6" fillId="0" borderId="32" xfId="0" applyFont="1" applyBorder="1" applyAlignment="1" applyProtection="1">
      <alignment vertical="center" shrinkToFit="1"/>
      <protection locked="0"/>
    </xf>
    <xf numFmtId="38" fontId="6" fillId="0" borderId="99" xfId="0" applyNumberFormat="1" applyFont="1" applyBorder="1" applyAlignment="1" applyProtection="1">
      <alignment horizontal="right" vertical="center"/>
      <protection locked="0"/>
    </xf>
    <xf numFmtId="38" fontId="6" fillId="0" borderId="66" xfId="0" applyNumberFormat="1" applyFont="1" applyBorder="1" applyAlignment="1" applyProtection="1">
      <alignment horizontal="right" vertical="center"/>
      <protection locked="0"/>
    </xf>
    <xf numFmtId="38" fontId="6" fillId="0" borderId="76" xfId="0" applyNumberFormat="1" applyFont="1" applyBorder="1" applyAlignment="1" applyProtection="1">
      <alignment horizontal="right" vertical="center"/>
      <protection locked="0"/>
    </xf>
    <xf numFmtId="38" fontId="6" fillId="0" borderId="100" xfId="0" applyNumberFormat="1" applyFont="1" applyBorder="1" applyAlignment="1" applyProtection="1">
      <alignment horizontal="right" vertical="center"/>
      <protection locked="0"/>
    </xf>
    <xf numFmtId="38" fontId="6" fillId="0" borderId="97" xfId="0" applyNumberFormat="1" applyFont="1" applyBorder="1" applyAlignment="1" applyProtection="1">
      <alignment horizontal="right" vertical="center"/>
      <protection locked="0"/>
    </xf>
    <xf numFmtId="38" fontId="6" fillId="0" borderId="101" xfId="0" applyNumberFormat="1" applyFont="1" applyBorder="1" applyAlignment="1" applyProtection="1">
      <alignment horizontal="right" vertical="center"/>
      <protection locked="0"/>
    </xf>
    <xf numFmtId="10" fontId="2" fillId="0" borderId="99" xfId="0" applyNumberFormat="1" applyFont="1" applyBorder="1" applyAlignment="1" applyProtection="1">
      <alignment horizontal="right" vertical="center" wrapText="1" shrinkToFit="1"/>
      <protection locked="0"/>
    </xf>
    <xf numFmtId="10" fontId="2" fillId="0" borderId="76" xfId="0" applyNumberFormat="1" applyFont="1" applyBorder="1" applyAlignment="1" applyProtection="1">
      <alignment horizontal="right" vertical="center" wrapText="1" shrinkToFit="1"/>
      <protection locked="0"/>
    </xf>
    <xf numFmtId="10" fontId="2" fillId="0" borderId="100" xfId="0" applyNumberFormat="1" applyFont="1" applyBorder="1" applyAlignment="1" applyProtection="1">
      <alignment horizontal="right" vertical="center" wrapText="1" shrinkToFit="1"/>
      <protection locked="0"/>
    </xf>
    <xf numFmtId="10" fontId="2" fillId="0" borderId="101" xfId="0" applyNumberFormat="1" applyFont="1" applyBorder="1" applyAlignment="1" applyProtection="1">
      <alignment horizontal="right" vertical="center" wrapText="1" shrinkToFit="1"/>
      <protection locked="0"/>
    </xf>
    <xf numFmtId="38" fontId="31" fillId="0" borderId="172" xfId="0" applyNumberFormat="1" applyFont="1" applyBorder="1" applyAlignment="1" applyProtection="1">
      <alignment horizontal="center" vertical="center" textRotation="255" shrinkToFit="1"/>
      <protection locked="0"/>
    </xf>
    <xf numFmtId="0" fontId="6" fillId="0" borderId="102" xfId="0" applyFont="1" applyBorder="1" applyAlignment="1" applyProtection="1">
      <alignment vertical="center" shrinkToFit="1"/>
      <protection locked="0"/>
    </xf>
    <xf numFmtId="0" fontId="6" fillId="0" borderId="67" xfId="0" applyFont="1" applyBorder="1" applyAlignment="1" applyProtection="1">
      <alignment horizontal="center" vertical="center"/>
      <protection locked="0"/>
    </xf>
    <xf numFmtId="38" fontId="6" fillId="0" borderId="54" xfId="0" applyNumberFormat="1" applyFont="1" applyBorder="1" applyAlignment="1" applyProtection="1">
      <alignment horizontal="right" vertical="center"/>
      <protection locked="0"/>
    </xf>
    <xf numFmtId="38" fontId="6" fillId="0" borderId="14" xfId="0" applyNumberFormat="1" applyFont="1" applyBorder="1" applyAlignment="1" applyProtection="1">
      <alignment horizontal="right" vertical="center"/>
      <protection locked="0"/>
    </xf>
    <xf numFmtId="38" fontId="6" fillId="0" borderId="55" xfId="0" applyNumberFormat="1" applyFont="1" applyBorder="1" applyAlignment="1" applyProtection="1">
      <alignment horizontal="right" vertical="center"/>
      <protection locked="0"/>
    </xf>
    <xf numFmtId="10" fontId="2" fillId="0" borderId="54" xfId="0" applyNumberFormat="1" applyFont="1" applyBorder="1" applyAlignment="1" applyProtection="1">
      <alignment horizontal="right" vertical="center" wrapText="1" shrinkToFit="1"/>
      <protection locked="0"/>
    </xf>
    <xf numFmtId="10" fontId="2" fillId="0" borderId="55" xfId="0" applyNumberFormat="1" applyFont="1" applyBorder="1" applyAlignment="1" applyProtection="1">
      <alignment horizontal="right" vertical="center" wrapText="1" shrinkToFit="1"/>
      <protection locked="0"/>
    </xf>
    <xf numFmtId="38" fontId="2" fillId="0" borderId="54" xfId="0" applyNumberFormat="1" applyFont="1" applyBorder="1" applyAlignment="1" applyProtection="1">
      <alignment horizontal="right" vertical="center" wrapText="1" shrinkToFit="1"/>
      <protection locked="0"/>
    </xf>
    <xf numFmtId="38" fontId="2" fillId="0" borderId="14" xfId="0" applyNumberFormat="1" applyFont="1" applyBorder="1" applyAlignment="1" applyProtection="1">
      <alignment horizontal="right" vertical="center" wrapText="1" shrinkToFit="1"/>
      <protection locked="0"/>
    </xf>
    <xf numFmtId="38" fontId="2" fillId="0" borderId="55" xfId="0" applyNumberFormat="1" applyFont="1" applyBorder="1" applyAlignment="1" applyProtection="1">
      <alignment horizontal="right" vertical="center" wrapText="1" shrinkToFit="1"/>
      <protection locked="0"/>
    </xf>
    <xf numFmtId="38" fontId="2" fillId="0" borderId="54" xfId="0" applyNumberFormat="1" applyFont="1" applyBorder="1" applyAlignment="1" applyProtection="1">
      <alignment horizontal="right" vertical="center" shrinkToFit="1"/>
      <protection locked="0"/>
    </xf>
    <xf numFmtId="38" fontId="2" fillId="0" borderId="14" xfId="0" applyNumberFormat="1" applyFont="1" applyBorder="1" applyAlignment="1" applyProtection="1">
      <alignment horizontal="right" vertical="center" shrinkToFit="1"/>
      <protection locked="0"/>
    </xf>
    <xf numFmtId="38" fontId="2" fillId="0" borderId="55" xfId="0" applyNumberFormat="1" applyFont="1" applyBorder="1" applyAlignment="1" applyProtection="1">
      <alignment horizontal="right" vertical="center" shrinkToFit="1"/>
      <protection locked="0"/>
    </xf>
    <xf numFmtId="38" fontId="0" fillId="0" borderId="30" xfId="1" applyFont="1" applyFill="1" applyBorder="1" applyAlignment="1">
      <alignment vertical="center" shrinkToFit="1"/>
    </xf>
    <xf numFmtId="0" fontId="24" fillId="5" borderId="15" xfId="0" applyFont="1" applyFill="1" applyBorder="1" applyAlignment="1">
      <alignment horizontal="center" vertical="center" justifyLastLine="1"/>
    </xf>
    <xf numFmtId="0" fontId="24" fillId="5" borderId="22" xfId="0" applyFont="1" applyFill="1" applyBorder="1" applyAlignment="1">
      <alignment horizontal="center" vertical="center" justifyLastLine="1"/>
    </xf>
    <xf numFmtId="0" fontId="6" fillId="4" borderId="15" xfId="0" applyFont="1" applyFill="1" applyBorder="1" applyAlignment="1">
      <alignment horizontal="center" vertical="center"/>
    </xf>
    <xf numFmtId="0" fontId="6" fillId="4" borderId="16" xfId="0" applyFont="1" applyFill="1" applyBorder="1" applyAlignment="1">
      <alignment horizontal="center" vertical="center"/>
    </xf>
    <xf numFmtId="0" fontId="6" fillId="4" borderId="22"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27" xfId="0" applyFont="1" applyFill="1" applyBorder="1" applyAlignment="1">
      <alignment horizontal="center" vertical="center" wrapText="1"/>
    </xf>
    <xf numFmtId="0" fontId="2" fillId="4" borderId="27"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27" xfId="0" applyFont="1" applyFill="1" applyBorder="1">
      <alignment vertical="center"/>
    </xf>
    <xf numFmtId="38" fontId="6" fillId="0" borderId="59" xfId="1" applyFont="1" applyFill="1" applyBorder="1" applyProtection="1">
      <alignment vertical="center"/>
      <protection locked="0"/>
    </xf>
    <xf numFmtId="38" fontId="6" fillId="0" borderId="2" xfId="1" applyFont="1" applyFill="1" applyBorder="1" applyProtection="1">
      <alignment vertical="center"/>
      <protection locked="0"/>
    </xf>
    <xf numFmtId="38" fontId="6" fillId="0" borderId="3" xfId="1" applyFont="1" applyFill="1" applyBorder="1" applyProtection="1">
      <alignment vertical="center"/>
      <protection locked="0"/>
    </xf>
    <xf numFmtId="38" fontId="6" fillId="0" borderId="76" xfId="1" applyFont="1" applyBorder="1" applyProtection="1">
      <alignment vertical="center"/>
    </xf>
    <xf numFmtId="38" fontId="6" fillId="0" borderId="32" xfId="1" applyFont="1" applyBorder="1" applyProtection="1">
      <alignment vertical="center"/>
    </xf>
    <xf numFmtId="38" fontId="6" fillId="0" borderId="33" xfId="1" applyFont="1" applyBorder="1" applyProtection="1">
      <alignment vertical="center"/>
    </xf>
    <xf numFmtId="0" fontId="2" fillId="4" borderId="37" xfId="0" applyFont="1" applyFill="1" applyBorder="1" applyAlignment="1">
      <alignment horizontal="center" vertical="center"/>
    </xf>
    <xf numFmtId="0" fontId="2" fillId="4" borderId="18" xfId="0" applyFont="1" applyFill="1" applyBorder="1" applyAlignment="1">
      <alignment horizontal="center" vertical="center"/>
    </xf>
    <xf numFmtId="179" fontId="2" fillId="4" borderId="18" xfId="2" applyNumberFormat="1" applyFont="1" applyFill="1" applyBorder="1" applyAlignment="1" applyProtection="1">
      <alignment horizontal="center" vertical="center"/>
    </xf>
    <xf numFmtId="179" fontId="2" fillId="4" borderId="26" xfId="2" applyNumberFormat="1" applyFont="1" applyFill="1" applyBorder="1" applyAlignment="1" applyProtection="1">
      <alignment horizontal="center" vertical="center"/>
    </xf>
    <xf numFmtId="0" fontId="6" fillId="4" borderId="19"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31" xfId="0" applyFont="1" applyFill="1" applyBorder="1" applyAlignment="1">
      <alignment horizontal="center" vertical="center"/>
    </xf>
    <xf numFmtId="0" fontId="2" fillId="0" borderId="10"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38" fontId="6" fillId="0" borderId="22" xfId="1" applyFont="1" applyBorder="1" applyProtection="1">
      <alignment vertical="center"/>
    </xf>
    <xf numFmtId="38" fontId="6" fillId="0" borderId="27" xfId="1" applyFont="1" applyBorder="1" applyProtection="1">
      <alignment vertical="center"/>
    </xf>
    <xf numFmtId="0" fontId="2" fillId="4" borderId="36" xfId="0" applyFont="1" applyFill="1" applyBorder="1" applyAlignment="1">
      <alignment horizontal="center" vertical="center"/>
    </xf>
    <xf numFmtId="10" fontId="6" fillId="0" borderId="36" xfId="2" applyNumberFormat="1" applyFont="1" applyBorder="1" applyProtection="1">
      <alignment vertical="center"/>
    </xf>
    <xf numFmtId="10" fontId="6" fillId="0" borderId="37" xfId="2" applyNumberFormat="1" applyFont="1" applyBorder="1" applyProtection="1">
      <alignment vertical="center"/>
    </xf>
    <xf numFmtId="10" fontId="6" fillId="0" borderId="48" xfId="2" applyNumberFormat="1" applyFont="1" applyBorder="1" applyProtection="1">
      <alignment vertical="center"/>
    </xf>
    <xf numFmtId="10" fontId="6" fillId="0" borderId="49" xfId="2" applyNumberFormat="1" applyFont="1" applyBorder="1" applyProtection="1">
      <alignment vertical="center"/>
    </xf>
    <xf numFmtId="10" fontId="6" fillId="0" borderId="26" xfId="2" applyNumberFormat="1" applyFont="1" applyBorder="1" applyProtection="1">
      <alignment vertical="center"/>
    </xf>
    <xf numFmtId="38" fontId="6" fillId="0" borderId="15" xfId="1" applyFont="1" applyBorder="1" applyProtection="1">
      <alignment vertical="center"/>
    </xf>
    <xf numFmtId="38" fontId="6" fillId="0" borderId="50" xfId="1" applyFont="1" applyBorder="1" applyProtection="1">
      <alignment vertical="center"/>
    </xf>
    <xf numFmtId="38" fontId="6" fillId="0" borderId="51" xfId="1" applyFont="1" applyBorder="1" applyProtection="1">
      <alignment vertical="center"/>
    </xf>
    <xf numFmtId="38" fontId="6" fillId="0" borderId="52" xfId="1" applyFont="1" applyBorder="1" applyProtection="1">
      <alignment vertical="center"/>
    </xf>
    <xf numFmtId="38" fontId="6" fillId="0" borderId="24" xfId="1" applyFont="1" applyBorder="1" applyProtection="1">
      <alignment vertical="center"/>
    </xf>
    <xf numFmtId="38" fontId="6" fillId="0" borderId="34" xfId="1" applyFont="1" applyBorder="1" applyProtection="1">
      <alignment vertical="center"/>
    </xf>
    <xf numFmtId="38" fontId="6" fillId="0" borderId="35" xfId="1" applyFont="1" applyBorder="1" applyProtection="1">
      <alignment vertical="center"/>
    </xf>
    <xf numFmtId="38" fontId="6" fillId="0" borderId="39" xfId="1" applyFont="1" applyBorder="1" applyProtection="1">
      <alignment vertical="center"/>
    </xf>
    <xf numFmtId="38" fontId="6" fillId="0" borderId="46" xfId="1" applyFont="1" applyBorder="1" applyProtection="1">
      <alignment vertical="center"/>
    </xf>
    <xf numFmtId="38" fontId="6" fillId="0" borderId="47" xfId="1" applyFont="1" applyBorder="1" applyProtection="1">
      <alignment vertical="center"/>
    </xf>
    <xf numFmtId="38" fontId="6" fillId="0" borderId="40" xfId="1" applyFont="1" applyBorder="1" applyProtection="1">
      <alignment vertical="center"/>
    </xf>
    <xf numFmtId="38" fontId="6" fillId="0" borderId="34" xfId="1" applyFont="1" applyFill="1" applyBorder="1" applyProtection="1">
      <alignment vertical="center"/>
      <protection locked="0"/>
    </xf>
    <xf numFmtId="38" fontId="6" fillId="0" borderId="38" xfId="1" applyFont="1" applyFill="1" applyBorder="1" applyProtection="1">
      <alignment vertical="center"/>
      <protection locked="0"/>
    </xf>
    <xf numFmtId="38" fontId="6" fillId="0" borderId="44" xfId="1" applyFont="1" applyBorder="1" applyProtection="1">
      <alignment vertical="center"/>
    </xf>
    <xf numFmtId="38" fontId="6" fillId="0" borderId="45" xfId="1" applyFont="1" applyBorder="1" applyProtection="1">
      <alignment vertical="center"/>
    </xf>
    <xf numFmtId="0" fontId="2" fillId="0" borderId="10" xfId="0" applyFont="1" applyBorder="1" applyAlignment="1">
      <alignment horizontal="center" vertical="center"/>
    </xf>
    <xf numFmtId="176" fontId="2" fillId="6" borderId="10" xfId="0" applyNumberFormat="1" applyFont="1" applyFill="1" applyBorder="1" applyAlignment="1" applyProtection="1">
      <alignment horizontal="right" vertical="center"/>
      <protection locked="0"/>
    </xf>
    <xf numFmtId="0" fontId="11" fillId="0" borderId="0" xfId="0" applyFont="1" applyAlignment="1">
      <alignment horizontal="center" vertical="center"/>
    </xf>
    <xf numFmtId="0" fontId="2" fillId="0" borderId="16" xfId="0" applyFont="1" applyBorder="1" applyAlignment="1">
      <alignment horizontal="left" vertical="center"/>
    </xf>
    <xf numFmtId="0" fontId="2" fillId="0" borderId="22" xfId="0" applyFont="1" applyBorder="1" applyAlignment="1">
      <alignment horizontal="left" vertical="center"/>
    </xf>
    <xf numFmtId="0" fontId="30" fillId="0" borderId="16" xfId="0" applyFont="1" applyBorder="1" applyAlignment="1">
      <alignment horizontal="center" vertical="center" shrinkToFit="1"/>
    </xf>
    <xf numFmtId="0" fontId="30" fillId="0" borderId="22" xfId="0" applyFont="1" applyBorder="1" applyAlignment="1">
      <alignment horizontal="center" vertical="center" shrinkToFit="1"/>
    </xf>
    <xf numFmtId="0" fontId="2" fillId="0" borderId="21" xfId="0" applyFont="1" applyBorder="1">
      <alignment vertical="center"/>
    </xf>
    <xf numFmtId="0" fontId="2" fillId="0" borderId="16" xfId="0" applyFont="1" applyBorder="1">
      <alignment vertical="center"/>
    </xf>
    <xf numFmtId="0" fontId="2" fillId="0" borderId="22" xfId="0" applyFont="1" applyBorder="1">
      <alignment vertical="center"/>
    </xf>
    <xf numFmtId="0" fontId="2" fillId="4" borderId="41" xfId="0" applyFont="1" applyFill="1" applyBorder="1" applyAlignment="1">
      <alignment horizontal="center" vertical="center" wrapText="1"/>
    </xf>
    <xf numFmtId="0" fontId="2" fillId="4" borderId="42" xfId="0" applyFont="1" applyFill="1" applyBorder="1" applyAlignment="1">
      <alignment horizontal="center" vertical="center"/>
    </xf>
    <xf numFmtId="0" fontId="2" fillId="4" borderId="43" xfId="0" applyFont="1" applyFill="1" applyBorder="1" applyAlignment="1">
      <alignment horizontal="center" vertical="center"/>
    </xf>
    <xf numFmtId="0" fontId="2" fillId="4" borderId="22" xfId="0" applyFont="1" applyFill="1" applyBorder="1" applyAlignment="1">
      <alignment horizontal="center" vertical="center" wrapText="1"/>
    </xf>
    <xf numFmtId="0" fontId="2" fillId="0" borderId="17" xfId="0" applyFont="1" applyBorder="1">
      <alignment vertical="center"/>
    </xf>
    <xf numFmtId="0" fontId="2" fillId="0" borderId="24" xfId="0" applyFont="1" applyBorder="1">
      <alignment vertical="center"/>
    </xf>
    <xf numFmtId="0" fontId="2" fillId="0" borderId="18" xfId="0" applyFont="1" applyBorder="1">
      <alignment vertical="center"/>
    </xf>
    <xf numFmtId="0" fontId="2" fillId="0" borderId="26" xfId="0" applyFont="1" applyBorder="1">
      <alignment vertical="center"/>
    </xf>
    <xf numFmtId="6" fontId="2" fillId="4" borderId="16" xfId="0" applyNumberFormat="1" applyFont="1" applyFill="1" applyBorder="1" applyAlignment="1">
      <alignment vertical="center" shrinkToFit="1"/>
    </xf>
    <xf numFmtId="184" fontId="2" fillId="4" borderId="156" xfId="2" applyNumberFormat="1" applyFont="1" applyFill="1" applyBorder="1" applyAlignment="1" applyProtection="1">
      <alignment horizontal="center" vertical="center" shrinkToFit="1"/>
    </xf>
    <xf numFmtId="184" fontId="2" fillId="4" borderId="157" xfId="2" applyNumberFormat="1" applyFont="1" applyFill="1" applyBorder="1" applyAlignment="1" applyProtection="1">
      <alignment horizontal="center" vertical="center" shrinkToFit="1"/>
    </xf>
    <xf numFmtId="6" fontId="2" fillId="4" borderId="158" xfId="0" applyNumberFormat="1" applyFont="1" applyFill="1" applyBorder="1" applyAlignment="1">
      <alignment vertical="center" shrinkToFit="1"/>
    </xf>
    <xf numFmtId="6" fontId="2" fillId="4" borderId="159" xfId="0" applyNumberFormat="1" applyFont="1" applyFill="1" applyBorder="1" applyAlignment="1">
      <alignment vertical="center" shrinkToFit="1"/>
    </xf>
    <xf numFmtId="38" fontId="2" fillId="0" borderId="12" xfId="1" applyFont="1" applyBorder="1" applyAlignment="1" applyProtection="1">
      <alignment vertical="center" shrinkToFit="1"/>
    </xf>
    <xf numFmtId="38" fontId="2" fillId="0" borderId="21" xfId="1" applyFont="1" applyBorder="1" applyAlignment="1" applyProtection="1">
      <alignment vertical="center" shrinkToFit="1"/>
    </xf>
    <xf numFmtId="38" fontId="2" fillId="6" borderId="11" xfId="1" applyFont="1" applyFill="1" applyBorder="1" applyAlignment="1" applyProtection="1">
      <alignment horizontal="center" vertical="center" shrinkToFit="1"/>
      <protection locked="0"/>
    </xf>
    <xf numFmtId="38" fontId="2" fillId="6" borderId="12" xfId="1" applyFont="1" applyFill="1" applyBorder="1" applyAlignment="1" applyProtection="1">
      <alignment horizontal="center" vertical="center" shrinkToFit="1"/>
      <protection locked="0"/>
    </xf>
    <xf numFmtId="38" fontId="2" fillId="0" borderId="153" xfId="1" applyFont="1" applyBorder="1" applyAlignment="1" applyProtection="1">
      <alignment horizontal="center" vertical="center" shrinkToFit="1"/>
    </xf>
    <xf numFmtId="38" fontId="2" fillId="0" borderId="12" xfId="1" applyFont="1" applyBorder="1" applyAlignment="1" applyProtection="1">
      <alignment horizontal="center" vertical="center" shrinkToFit="1"/>
    </xf>
    <xf numFmtId="38" fontId="2" fillId="0" borderId="154" xfId="1" applyFont="1" applyBorder="1" applyAlignment="1" applyProtection="1">
      <alignment vertical="center" shrinkToFit="1"/>
    </xf>
    <xf numFmtId="0" fontId="2" fillId="4" borderId="15" xfId="0" applyFont="1" applyFill="1" applyBorder="1" applyAlignment="1">
      <alignment horizontal="right" vertical="center" shrinkToFit="1"/>
    </xf>
    <xf numFmtId="0" fontId="2" fillId="4" borderId="16" xfId="0" applyFont="1" applyFill="1" applyBorder="1" applyAlignment="1">
      <alignment horizontal="right" vertical="center" shrinkToFit="1"/>
    </xf>
    <xf numFmtId="0" fontId="2" fillId="4" borderId="22" xfId="0" applyFont="1" applyFill="1" applyBorder="1" applyAlignment="1">
      <alignment horizontal="right" vertical="center" shrinkToFit="1"/>
    </xf>
    <xf numFmtId="6" fontId="2" fillId="4" borderId="15" xfId="4" applyFont="1" applyFill="1" applyBorder="1" applyAlignment="1" applyProtection="1">
      <alignment vertical="center" shrinkToFit="1"/>
    </xf>
    <xf numFmtId="6" fontId="2" fillId="4" borderId="16" xfId="4" applyFont="1" applyFill="1" applyBorder="1" applyAlignment="1" applyProtection="1">
      <alignment vertical="center" shrinkToFit="1"/>
    </xf>
    <xf numFmtId="184" fontId="2" fillId="4" borderId="155" xfId="2" applyNumberFormat="1" applyFont="1" applyFill="1" applyBorder="1" applyAlignment="1" applyProtection="1">
      <alignment horizontal="center" vertical="center" shrinkToFit="1"/>
    </xf>
    <xf numFmtId="184" fontId="2" fillId="4" borderId="53" xfId="2" applyNumberFormat="1" applyFont="1" applyFill="1" applyBorder="1" applyAlignment="1" applyProtection="1">
      <alignment horizontal="center" vertical="center" shrinkToFit="1"/>
    </xf>
    <xf numFmtId="184" fontId="2" fillId="4" borderId="15" xfId="2" applyNumberFormat="1" applyFont="1" applyFill="1" applyBorder="1" applyAlignment="1" applyProtection="1">
      <alignment horizontal="center" vertical="center" shrinkToFit="1"/>
    </xf>
    <xf numFmtId="0" fontId="2" fillId="6" borderId="15" xfId="0" applyFont="1" applyFill="1" applyBorder="1" applyAlignment="1" applyProtection="1">
      <alignment horizontal="center" vertical="center" shrinkToFit="1"/>
      <protection locked="0"/>
    </xf>
    <xf numFmtId="0" fontId="2" fillId="6" borderId="16" xfId="0" applyFont="1" applyFill="1" applyBorder="1" applyAlignment="1" applyProtection="1">
      <alignment horizontal="center" vertical="center" shrinkToFit="1"/>
      <protection locked="0"/>
    </xf>
    <xf numFmtId="0" fontId="2" fillId="6" borderId="22" xfId="0" applyFont="1" applyFill="1" applyBorder="1" applyAlignment="1" applyProtection="1">
      <alignment horizontal="center" vertical="center" shrinkToFit="1"/>
      <protection locked="0"/>
    </xf>
    <xf numFmtId="0" fontId="2" fillId="6" borderId="11" xfId="0" applyFont="1" applyFill="1" applyBorder="1" applyAlignment="1" applyProtection="1">
      <alignment horizontal="center" vertical="center" shrinkToFit="1"/>
      <protection locked="0"/>
    </xf>
    <xf numFmtId="0" fontId="2" fillId="6" borderId="12" xfId="0" applyFont="1" applyFill="1" applyBorder="1" applyAlignment="1" applyProtection="1">
      <alignment horizontal="center" vertical="center" shrinkToFit="1"/>
      <protection locked="0"/>
    </xf>
    <xf numFmtId="38" fontId="2" fillId="6" borderId="12" xfId="1" applyFont="1" applyFill="1" applyBorder="1" applyAlignment="1" applyProtection="1">
      <alignment vertical="center" shrinkToFit="1"/>
      <protection locked="0"/>
    </xf>
    <xf numFmtId="38" fontId="2" fillId="0" borderId="151" xfId="1" applyFont="1" applyBorder="1" applyAlignment="1" applyProtection="1">
      <alignment vertical="center" shrinkToFit="1"/>
    </xf>
    <xf numFmtId="38" fontId="2" fillId="6" borderId="152" xfId="1" applyFont="1" applyFill="1" applyBorder="1" applyAlignment="1" applyProtection="1">
      <alignment horizontal="center" vertical="center" shrinkToFit="1"/>
      <protection locked="0"/>
    </xf>
    <xf numFmtId="0" fontId="2" fillId="4" borderId="31"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148" xfId="0" applyFont="1" applyFill="1" applyBorder="1" applyAlignment="1">
      <alignment horizontal="center" vertical="center"/>
    </xf>
    <xf numFmtId="0" fontId="2" fillId="4" borderId="149" xfId="0" applyFont="1" applyFill="1" applyBorder="1" applyAlignment="1">
      <alignment horizontal="center" vertical="center"/>
    </xf>
    <xf numFmtId="0" fontId="2" fillId="14" borderId="150" xfId="0" applyFont="1" applyFill="1" applyBorder="1" applyAlignment="1">
      <alignment horizontal="center" vertical="center" shrinkToFit="1"/>
    </xf>
    <xf numFmtId="0" fontId="2" fillId="14" borderId="10" xfId="0" applyFont="1" applyFill="1" applyBorder="1" applyAlignment="1">
      <alignment horizontal="center" vertical="center" shrinkToFit="1"/>
    </xf>
    <xf numFmtId="0" fontId="2" fillId="14" borderId="135" xfId="0" applyFont="1" applyFill="1" applyBorder="1" applyAlignment="1">
      <alignment horizontal="center" vertical="center" shrinkToFit="1"/>
    </xf>
    <xf numFmtId="0" fontId="2" fillId="6" borderId="15" xfId="0" applyFont="1" applyFill="1" applyBorder="1" applyAlignment="1" applyProtection="1">
      <alignment horizontal="center" vertical="center"/>
      <protection locked="0"/>
    </xf>
    <xf numFmtId="0" fontId="2" fillId="6" borderId="16" xfId="0" applyFont="1" applyFill="1" applyBorder="1" applyAlignment="1" applyProtection="1">
      <alignment horizontal="center" vertical="center"/>
      <protection locked="0"/>
    </xf>
    <xf numFmtId="0" fontId="2" fillId="6" borderId="22" xfId="0" applyFont="1" applyFill="1" applyBorder="1" applyAlignment="1" applyProtection="1">
      <alignment horizontal="center" vertical="center"/>
      <protection locked="0"/>
    </xf>
    <xf numFmtId="0" fontId="2" fillId="6" borderId="15" xfId="0" applyFont="1" applyFill="1" applyBorder="1" applyAlignment="1" applyProtection="1">
      <alignment vertical="center" shrinkToFit="1"/>
      <protection locked="0"/>
    </xf>
    <xf numFmtId="0" fontId="2" fillId="6" borderId="16" xfId="0" applyFont="1" applyFill="1" applyBorder="1" applyAlignment="1" applyProtection="1">
      <alignment vertical="center" shrinkToFit="1"/>
      <protection locked="0"/>
    </xf>
    <xf numFmtId="0" fontId="2" fillId="6" borderId="14" xfId="0" applyFont="1" applyFill="1" applyBorder="1" applyAlignment="1" applyProtection="1">
      <alignment vertical="center" shrinkToFit="1"/>
      <protection locked="0"/>
    </xf>
    <xf numFmtId="0" fontId="2" fillId="6" borderId="29" xfId="0" applyFont="1" applyFill="1" applyBorder="1" applyAlignment="1" applyProtection="1">
      <alignment vertical="center" shrinkToFit="1"/>
      <protection locked="0"/>
    </xf>
    <xf numFmtId="0" fontId="2" fillId="4" borderId="29" xfId="0" applyFont="1" applyFill="1" applyBorder="1" applyAlignment="1">
      <alignment horizontal="center" vertical="center"/>
    </xf>
    <xf numFmtId="0" fontId="2" fillId="4" borderId="145" xfId="0" applyFont="1" applyFill="1" applyBorder="1" applyAlignment="1">
      <alignment horizontal="center" vertical="center"/>
    </xf>
    <xf numFmtId="0" fontId="2" fillId="4" borderId="146" xfId="0" applyFont="1" applyFill="1" applyBorder="1" applyAlignment="1">
      <alignment horizontal="center" vertical="center"/>
    </xf>
    <xf numFmtId="0" fontId="2" fillId="4" borderId="147" xfId="0" applyFont="1" applyFill="1" applyBorder="1" applyAlignment="1">
      <alignment horizontal="center" vertical="center"/>
    </xf>
    <xf numFmtId="0" fontId="2" fillId="14" borderId="125" xfId="0" applyFont="1" applyFill="1" applyBorder="1" applyAlignment="1">
      <alignment horizontal="center" vertical="center" shrinkToFit="1"/>
    </xf>
    <xf numFmtId="0" fontId="2" fillId="14" borderId="126" xfId="0" applyFont="1" applyFill="1" applyBorder="1" applyAlignment="1">
      <alignment horizontal="center" vertical="center" shrinkToFit="1"/>
    </xf>
    <xf numFmtId="0" fontId="2" fillId="14" borderId="127" xfId="0" applyFont="1" applyFill="1" applyBorder="1" applyAlignment="1">
      <alignment horizontal="center" vertical="center" shrinkToFit="1"/>
    </xf>
    <xf numFmtId="38" fontId="2" fillId="0" borderId="19" xfId="1" applyFont="1" applyFill="1" applyBorder="1" applyProtection="1">
      <alignment vertical="center"/>
    </xf>
    <xf numFmtId="38" fontId="2" fillId="0" borderId="14" xfId="1" applyFont="1" applyFill="1" applyBorder="1" applyProtection="1">
      <alignment vertical="center"/>
    </xf>
    <xf numFmtId="38" fontId="2" fillId="0" borderId="29" xfId="1" applyFont="1" applyFill="1" applyBorder="1" applyProtection="1">
      <alignment vertical="center"/>
    </xf>
    <xf numFmtId="38" fontId="2" fillId="0" borderId="20" xfId="1" applyFont="1" applyBorder="1" applyProtection="1">
      <alignment vertical="center"/>
    </xf>
    <xf numFmtId="38" fontId="2" fillId="0" borderId="10" xfId="1" applyFont="1" applyBorder="1" applyProtection="1">
      <alignment vertical="center"/>
    </xf>
    <xf numFmtId="38" fontId="2" fillId="0" borderId="0" xfId="1" applyFont="1" applyBorder="1" applyProtection="1">
      <alignment vertical="center"/>
    </xf>
    <xf numFmtId="38" fontId="2" fillId="0" borderId="31" xfId="1" applyFont="1" applyBorder="1" applyProtection="1">
      <alignment vertical="center"/>
    </xf>
    <xf numFmtId="183" fontId="2" fillId="0" borderId="17" xfId="0" applyNumberFormat="1" applyFont="1" applyBorder="1">
      <alignment vertical="center"/>
    </xf>
    <xf numFmtId="183" fontId="2" fillId="0" borderId="24" xfId="0" applyNumberFormat="1" applyFont="1" applyBorder="1">
      <alignment vertical="center"/>
    </xf>
    <xf numFmtId="183" fontId="2" fillId="0" borderId="18" xfId="0" applyNumberFormat="1" applyFont="1" applyBorder="1">
      <alignment vertical="center"/>
    </xf>
    <xf numFmtId="183" fontId="2" fillId="0" borderId="26" xfId="0" applyNumberFormat="1" applyFont="1" applyBorder="1">
      <alignment vertical="center"/>
    </xf>
    <xf numFmtId="178" fontId="2" fillId="0" borderId="11" xfId="0" applyNumberFormat="1" applyFont="1" applyBorder="1" applyAlignment="1">
      <alignment horizontal="center" vertical="center" shrinkToFit="1"/>
    </xf>
    <xf numFmtId="178" fontId="2" fillId="0" borderId="12" xfId="0" applyNumberFormat="1" applyFont="1" applyBorder="1" applyAlignment="1">
      <alignment horizontal="center" vertical="center" shrinkToFit="1"/>
    </xf>
    <xf numFmtId="0" fontId="2" fillId="8" borderId="21" xfId="0" applyFont="1" applyFill="1" applyBorder="1" applyAlignment="1">
      <alignment horizontal="center" vertical="center" shrinkToFit="1"/>
    </xf>
    <xf numFmtId="0" fontId="2" fillId="8" borderId="16" xfId="0" applyFont="1" applyFill="1" applyBorder="1" applyAlignment="1">
      <alignment horizontal="center" vertical="center" shrinkToFit="1"/>
    </xf>
    <xf numFmtId="0" fontId="2" fillId="8" borderId="22" xfId="0" applyFont="1" applyFill="1" applyBorder="1" applyAlignment="1">
      <alignment horizontal="center" vertical="center" shrinkToFit="1"/>
    </xf>
    <xf numFmtId="0" fontId="2" fillId="8" borderId="15" xfId="0" applyFont="1" applyFill="1" applyBorder="1" applyAlignment="1">
      <alignment horizontal="center" vertical="center" shrinkToFit="1"/>
    </xf>
    <xf numFmtId="0" fontId="3" fillId="0" borderId="0" xfId="0" applyFont="1" applyAlignment="1">
      <alignment horizontal="center" vertical="center" shrinkToFit="1"/>
    </xf>
    <xf numFmtId="0" fontId="2" fillId="4" borderId="16" xfId="0" applyFont="1" applyFill="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2" fillId="6" borderId="21" xfId="0" applyFont="1" applyFill="1" applyBorder="1" applyAlignment="1">
      <alignment horizontal="center" vertical="center" shrinkToFit="1"/>
    </xf>
    <xf numFmtId="0" fontId="2" fillId="6" borderId="16" xfId="0" applyFont="1" applyFill="1" applyBorder="1" applyAlignment="1">
      <alignment horizontal="center" vertical="center" shrinkToFit="1"/>
    </xf>
    <xf numFmtId="0" fontId="2" fillId="6" borderId="22" xfId="0" applyFont="1" applyFill="1" applyBorder="1" applyAlignment="1">
      <alignment horizontal="center" vertical="center" shrinkToFit="1"/>
    </xf>
    <xf numFmtId="0" fontId="2" fillId="6" borderId="15" xfId="0" applyFont="1" applyFill="1" applyBorder="1" applyAlignment="1">
      <alignment horizontal="center" vertical="center" shrinkToFit="1"/>
    </xf>
    <xf numFmtId="0" fontId="6" fillId="4" borderId="1" xfId="0" applyFont="1" applyFill="1" applyBorder="1" applyAlignment="1">
      <alignment horizontal="center" vertical="center" shrinkToFit="1"/>
    </xf>
    <xf numFmtId="0" fontId="6" fillId="4" borderId="2" xfId="0" applyFont="1" applyFill="1" applyBorder="1" applyAlignment="1">
      <alignment horizontal="center" vertical="center" shrinkToFit="1"/>
    </xf>
    <xf numFmtId="0" fontId="2" fillId="6" borderId="21" xfId="0" applyFont="1" applyFill="1" applyBorder="1" applyAlignment="1" applyProtection="1">
      <alignment horizontal="center" vertical="center" shrinkToFit="1"/>
      <protection locked="0"/>
    </xf>
    <xf numFmtId="0" fontId="2" fillId="4" borderId="21" xfId="0" applyFont="1" applyFill="1" applyBorder="1" applyAlignment="1">
      <alignment horizontal="center" vertical="center" shrinkToFit="1"/>
    </xf>
    <xf numFmtId="0" fontId="2" fillId="4" borderId="22" xfId="0" applyFont="1" applyFill="1" applyBorder="1" applyAlignment="1">
      <alignment horizontal="center" vertical="center" shrinkToFit="1"/>
    </xf>
    <xf numFmtId="0" fontId="2" fillId="4" borderId="11" xfId="0" applyFont="1" applyFill="1" applyBorder="1" applyAlignment="1">
      <alignment horizontal="center" vertical="center" shrinkToFit="1"/>
    </xf>
    <xf numFmtId="0" fontId="2" fillId="4" borderId="12" xfId="0" applyFont="1" applyFill="1" applyBorder="1" applyAlignment="1">
      <alignment horizontal="center" vertical="center" shrinkToFit="1"/>
    </xf>
    <xf numFmtId="177" fontId="2" fillId="4" borderId="11" xfId="0" applyNumberFormat="1" applyFont="1" applyFill="1" applyBorder="1" applyAlignment="1">
      <alignment horizontal="center" vertical="center" shrinkToFit="1"/>
    </xf>
    <xf numFmtId="177" fontId="2" fillId="4" borderId="12" xfId="0" applyNumberFormat="1" applyFont="1" applyFill="1" applyBorder="1" applyAlignment="1">
      <alignment horizontal="center" vertical="center" shrinkToFit="1"/>
    </xf>
    <xf numFmtId="0" fontId="2" fillId="6" borderId="53" xfId="0" applyFont="1" applyFill="1" applyBorder="1" applyAlignment="1" applyProtection="1">
      <alignment horizontal="center" vertical="center" shrinkToFit="1"/>
      <protection locked="0"/>
    </xf>
    <xf numFmtId="0" fontId="2" fillId="4" borderId="68" xfId="0" applyFont="1" applyFill="1" applyBorder="1" applyAlignment="1">
      <alignment horizontal="center" vertical="center" shrinkToFit="1"/>
    </xf>
    <xf numFmtId="0" fontId="2" fillId="4" borderId="69" xfId="0" applyFont="1" applyFill="1" applyBorder="1" applyAlignment="1">
      <alignment horizontal="center" vertical="center" shrinkToFit="1"/>
    </xf>
    <xf numFmtId="0" fontId="2" fillId="4" borderId="78" xfId="0" applyFont="1" applyFill="1" applyBorder="1" applyAlignment="1">
      <alignment horizontal="center" vertical="center" shrinkToFit="1"/>
    </xf>
    <xf numFmtId="0" fontId="2" fillId="4" borderId="72" xfId="0" applyFont="1" applyFill="1" applyBorder="1" applyAlignment="1">
      <alignment horizontal="center" vertical="center" shrinkToFit="1"/>
    </xf>
    <xf numFmtId="0" fontId="2" fillId="4" borderId="70" xfId="0" applyFont="1" applyFill="1" applyBorder="1" applyAlignment="1">
      <alignment horizontal="center" vertical="center" shrinkToFit="1"/>
    </xf>
    <xf numFmtId="0" fontId="2" fillId="4" borderId="73" xfId="0" applyFont="1" applyFill="1" applyBorder="1" applyAlignment="1">
      <alignment horizontal="center" vertical="center" shrinkToFit="1"/>
    </xf>
    <xf numFmtId="0" fontId="2" fillId="0" borderId="0" xfId="0" applyFont="1" applyAlignment="1">
      <alignment horizontal="center" vertical="center" shrinkToFit="1"/>
    </xf>
    <xf numFmtId="38" fontId="2" fillId="0" borderId="11" xfId="1" applyFont="1" applyBorder="1" applyAlignment="1">
      <alignment horizontal="center" vertical="center" shrinkToFit="1"/>
    </xf>
    <xf numFmtId="38" fontId="2" fillId="0" borderId="12" xfId="1" applyFont="1" applyBorder="1" applyAlignment="1">
      <alignment horizontal="center" vertical="center" shrinkToFit="1"/>
    </xf>
    <xf numFmtId="38" fontId="2" fillId="0" borderId="13" xfId="1" applyFont="1" applyBorder="1" applyAlignment="1">
      <alignment horizontal="center" vertical="center" shrinkToFit="1"/>
    </xf>
    <xf numFmtId="38" fontId="2" fillId="0" borderId="129" xfId="1" applyFont="1" applyBorder="1" applyAlignment="1" applyProtection="1">
      <alignment horizontal="center" vertical="center" shrinkToFit="1"/>
      <protection locked="0"/>
    </xf>
    <xf numFmtId="38" fontId="2" fillId="0" borderId="130" xfId="1" applyFont="1" applyBorder="1" applyAlignment="1" applyProtection="1">
      <alignment horizontal="center" vertical="center" shrinkToFit="1"/>
      <protection locked="0"/>
    </xf>
    <xf numFmtId="38" fontId="2" fillId="4" borderId="38" xfId="1" applyFont="1" applyFill="1" applyBorder="1" applyAlignment="1">
      <alignment horizontal="center" vertical="center" shrinkToFit="1"/>
    </xf>
    <xf numFmtId="38" fontId="2" fillId="4" borderId="17" xfId="1" applyFont="1" applyFill="1" applyBorder="1" applyAlignment="1">
      <alignment horizontal="center" vertical="center" shrinkToFit="1"/>
    </xf>
    <xf numFmtId="38" fontId="2" fillId="4" borderId="24" xfId="1" applyFont="1" applyFill="1" applyBorder="1" applyAlignment="1">
      <alignment horizontal="center" vertical="center" shrinkToFit="1"/>
    </xf>
    <xf numFmtId="38" fontId="2" fillId="0" borderId="59" xfId="1" applyFont="1" applyFill="1" applyBorder="1" applyAlignment="1" applyProtection="1">
      <alignment vertical="center" shrinkToFit="1"/>
    </xf>
    <xf numFmtId="38" fontId="2" fillId="0" borderId="2" xfId="1" applyFont="1" applyFill="1" applyBorder="1" applyAlignment="1" applyProtection="1">
      <alignment vertical="center" shrinkToFit="1"/>
    </xf>
    <xf numFmtId="38" fontId="2" fillId="6" borderId="2" xfId="1" applyFont="1" applyFill="1" applyBorder="1" applyAlignment="1" applyProtection="1">
      <alignment vertical="center" shrinkToFit="1"/>
      <protection locked="0"/>
    </xf>
    <xf numFmtId="38" fontId="2" fillId="6" borderId="3" xfId="1" applyFont="1" applyFill="1" applyBorder="1" applyAlignment="1" applyProtection="1">
      <alignment vertical="center" shrinkToFit="1"/>
      <protection locked="0"/>
    </xf>
    <xf numFmtId="0" fontId="2" fillId="4" borderId="13" xfId="0" applyFont="1" applyFill="1" applyBorder="1" applyAlignment="1">
      <alignment horizontal="center" vertical="center" shrinkToFit="1"/>
    </xf>
    <xf numFmtId="38" fontId="2" fillId="4" borderId="39" xfId="1" applyFont="1" applyFill="1" applyBorder="1" applyAlignment="1">
      <alignment horizontal="center" vertical="center" shrinkToFit="1"/>
    </xf>
    <xf numFmtId="38" fontId="2" fillId="4" borderId="57" xfId="1" applyFont="1" applyFill="1" applyBorder="1" applyAlignment="1">
      <alignment horizontal="center" vertical="center" shrinkToFit="1"/>
    </xf>
    <xf numFmtId="38" fontId="2" fillId="4" borderId="40" xfId="1" applyFont="1" applyFill="1" applyBorder="1" applyAlignment="1">
      <alignment horizontal="center" vertical="center" shrinkToFit="1"/>
    </xf>
    <xf numFmtId="38" fontId="2" fillId="0" borderId="60" xfId="1" applyFont="1" applyFill="1" applyBorder="1" applyAlignment="1" applyProtection="1">
      <alignment vertical="center" shrinkToFit="1"/>
    </xf>
    <xf numFmtId="38" fontId="2" fillId="0" borderId="5" xfId="1" applyFont="1" applyFill="1" applyBorder="1" applyAlignment="1" applyProtection="1">
      <alignment vertical="center" shrinkToFit="1"/>
    </xf>
    <xf numFmtId="38" fontId="2" fillId="6" borderId="5" xfId="1" applyFont="1" applyFill="1" applyBorder="1" applyAlignment="1" applyProtection="1">
      <alignment vertical="center" shrinkToFit="1"/>
      <protection locked="0"/>
    </xf>
    <xf numFmtId="38" fontId="2" fillId="6" borderId="6" xfId="1" applyFont="1" applyFill="1" applyBorder="1" applyAlignment="1" applyProtection="1">
      <alignment vertical="center" shrinkToFit="1"/>
      <protection locked="0"/>
    </xf>
    <xf numFmtId="38" fontId="2" fillId="4" borderId="74" xfId="1" applyFont="1" applyFill="1" applyBorder="1" applyAlignment="1" applyProtection="1">
      <alignment horizontal="center" vertical="center" shrinkToFit="1"/>
      <protection locked="0"/>
    </xf>
    <xf numFmtId="38" fontId="2" fillId="4" borderId="66" xfId="1" applyFont="1" applyFill="1" applyBorder="1" applyAlignment="1" applyProtection="1">
      <alignment horizontal="center" vertical="center" shrinkToFit="1"/>
      <protection locked="0"/>
    </xf>
    <xf numFmtId="38" fontId="2" fillId="4" borderId="75" xfId="1" applyFont="1" applyFill="1" applyBorder="1" applyAlignment="1" applyProtection="1">
      <alignment horizontal="center" vertical="center" shrinkToFit="1"/>
      <protection locked="0"/>
    </xf>
    <xf numFmtId="38" fontId="2" fillId="0" borderId="76" xfId="1" applyFont="1" applyFill="1" applyBorder="1" applyAlignment="1" applyProtection="1">
      <alignment vertical="center" shrinkToFit="1"/>
    </xf>
    <xf numFmtId="38" fontId="2" fillId="0" borderId="32" xfId="1" applyFont="1" applyFill="1" applyBorder="1" applyAlignment="1" applyProtection="1">
      <alignment vertical="center" shrinkToFit="1"/>
    </xf>
    <xf numFmtId="38" fontId="2" fillId="6" borderId="32" xfId="1" applyFont="1" applyFill="1" applyBorder="1" applyAlignment="1" applyProtection="1">
      <alignment vertical="center" shrinkToFit="1"/>
      <protection locked="0"/>
    </xf>
    <xf numFmtId="38" fontId="2" fillId="6" borderId="33" xfId="1" applyFont="1" applyFill="1" applyBorder="1" applyAlignment="1" applyProtection="1">
      <alignment vertical="center" shrinkToFit="1"/>
      <protection locked="0"/>
    </xf>
    <xf numFmtId="38" fontId="2" fillId="4" borderId="39" xfId="1" applyFont="1" applyFill="1" applyBorder="1" applyAlignment="1" applyProtection="1">
      <alignment horizontal="center" vertical="center" shrinkToFit="1"/>
      <protection locked="0"/>
    </xf>
    <xf numFmtId="38" fontId="2" fillId="4" borderId="57" xfId="1" applyFont="1" applyFill="1" applyBorder="1" applyAlignment="1" applyProtection="1">
      <alignment horizontal="center" vertical="center" shrinkToFit="1"/>
      <protection locked="0"/>
    </xf>
    <xf numFmtId="38" fontId="2" fillId="4" borderId="40" xfId="1" applyFont="1" applyFill="1" applyBorder="1" applyAlignment="1" applyProtection="1">
      <alignment horizontal="center" vertical="center" shrinkToFit="1"/>
      <protection locked="0"/>
    </xf>
    <xf numFmtId="38" fontId="2" fillId="4" borderId="77" xfId="1" applyFont="1" applyFill="1" applyBorder="1" applyAlignment="1">
      <alignment horizontal="center" vertical="center" shrinkToFit="1"/>
    </xf>
    <xf numFmtId="38" fontId="2" fillId="4" borderId="71" xfId="1" applyFont="1" applyFill="1" applyBorder="1" applyAlignment="1">
      <alignment horizontal="center" vertical="center" shrinkToFit="1"/>
    </xf>
    <xf numFmtId="38" fontId="2" fillId="4" borderId="72" xfId="1" applyFont="1" applyFill="1" applyBorder="1" applyAlignment="1">
      <alignment horizontal="center" vertical="center" shrinkToFit="1"/>
    </xf>
    <xf numFmtId="38" fontId="2" fillId="4" borderId="69" xfId="1" applyFont="1" applyFill="1" applyBorder="1" applyAlignment="1">
      <alignment vertical="center" shrinkToFit="1"/>
    </xf>
    <xf numFmtId="38" fontId="2" fillId="4" borderId="78" xfId="1" applyFont="1" applyFill="1" applyBorder="1" applyAlignment="1">
      <alignment vertical="center" shrinkToFit="1"/>
    </xf>
    <xf numFmtId="6" fontId="2" fillId="0" borderId="0" xfId="0" applyNumberFormat="1" applyFont="1" applyAlignment="1">
      <alignment vertical="center" shrinkToFit="1"/>
    </xf>
    <xf numFmtId="6" fontId="2" fillId="0" borderId="175" xfId="0" applyNumberFormat="1" applyFont="1" applyBorder="1" applyAlignment="1">
      <alignment vertical="center" shrinkToFit="1"/>
    </xf>
    <xf numFmtId="0" fontId="2" fillId="0" borderId="176" xfId="0" applyFont="1" applyBorder="1" applyAlignment="1">
      <alignment vertical="center" shrinkToFit="1"/>
    </xf>
    <xf numFmtId="0" fontId="2" fillId="0" borderId="177" xfId="0" applyFont="1" applyBorder="1" applyAlignment="1">
      <alignment vertical="center" shrinkToFit="1"/>
    </xf>
    <xf numFmtId="0" fontId="2" fillId="0" borderId="0" xfId="0" applyFont="1" applyAlignment="1">
      <alignment horizontal="right" vertical="center" shrinkToFit="1"/>
    </xf>
    <xf numFmtId="177" fontId="2" fillId="0" borderId="61" xfId="0" applyNumberFormat="1" applyFont="1" applyBorder="1" applyAlignment="1" applyProtection="1">
      <alignment horizontal="center" vertical="center" shrinkToFit="1"/>
      <protection locked="0"/>
    </xf>
    <xf numFmtId="177" fontId="2" fillId="0" borderId="8" xfId="0" applyNumberFormat="1" applyFont="1" applyBorder="1" applyAlignment="1" applyProtection="1">
      <alignment horizontal="center" vertical="center" shrinkToFit="1"/>
      <protection locked="0"/>
    </xf>
    <xf numFmtId="177" fontId="2" fillId="0" borderId="25" xfId="0" applyNumberFormat="1" applyFont="1" applyBorder="1" applyAlignment="1" applyProtection="1">
      <alignment horizontal="center" vertical="center" shrinkToFit="1"/>
      <protection locked="0"/>
    </xf>
    <xf numFmtId="177" fontId="2" fillId="0" borderId="9" xfId="0" applyNumberFormat="1" applyFont="1" applyBorder="1" applyAlignment="1" applyProtection="1">
      <alignment horizontal="center" vertical="center" shrinkToFit="1"/>
      <protection locked="0"/>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38" fontId="2" fillId="0" borderId="128" xfId="1" applyFont="1" applyBorder="1" applyAlignment="1" applyProtection="1">
      <alignment horizontal="center" vertical="center" shrinkToFit="1"/>
      <protection locked="0"/>
    </xf>
    <xf numFmtId="0" fontId="2" fillId="4" borderId="12" xfId="0" applyFont="1" applyFill="1" applyBorder="1" applyAlignment="1">
      <alignment horizontal="center" vertical="center"/>
    </xf>
    <xf numFmtId="0" fontId="2" fillId="4" borderId="13" xfId="0" applyFont="1" applyFill="1" applyBorder="1" applyAlignment="1">
      <alignment horizontal="center" vertical="center"/>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38" fontId="2" fillId="0" borderId="12" xfId="1" applyFont="1" applyFill="1" applyBorder="1" applyAlignment="1" applyProtection="1">
      <alignment vertical="center" shrinkToFit="1"/>
    </xf>
    <xf numFmtId="0" fontId="2" fillId="0" borderId="13" xfId="0" applyFont="1" applyBorder="1" applyAlignment="1">
      <alignment horizontal="center" vertical="center" shrinkToFit="1"/>
    </xf>
    <xf numFmtId="0" fontId="12" fillId="0" borderId="10" xfId="0" applyFont="1" applyBorder="1" applyAlignment="1">
      <alignment horizontal="center"/>
    </xf>
    <xf numFmtId="0" fontId="3" fillId="0" borderId="0" xfId="0" applyFont="1" applyAlignment="1">
      <alignment horizontal="center"/>
    </xf>
    <xf numFmtId="0" fontId="3" fillId="0" borderId="10" xfId="0" applyFont="1" applyBorder="1" applyAlignment="1">
      <alignment horizontal="center"/>
    </xf>
    <xf numFmtId="0" fontId="2" fillId="4" borderId="82" xfId="0" applyFont="1" applyFill="1" applyBorder="1" applyAlignment="1">
      <alignment horizontal="center" vertical="center"/>
    </xf>
    <xf numFmtId="0" fontId="2" fillId="4" borderId="83" xfId="0" applyFont="1" applyFill="1" applyBorder="1" applyAlignment="1">
      <alignment horizontal="center" vertical="center"/>
    </xf>
    <xf numFmtId="0" fontId="2" fillId="4" borderId="84" xfId="0" applyFont="1" applyFill="1" applyBorder="1" applyAlignment="1">
      <alignment horizontal="center" vertical="center"/>
    </xf>
    <xf numFmtId="0" fontId="2" fillId="4" borderId="87" xfId="0" applyFont="1" applyFill="1" applyBorder="1" applyAlignment="1">
      <alignment horizontal="right" vertical="center"/>
    </xf>
    <xf numFmtId="0" fontId="2" fillId="4" borderId="63" xfId="0" applyFont="1" applyFill="1" applyBorder="1" applyAlignment="1">
      <alignment horizontal="right" vertical="center"/>
    </xf>
    <xf numFmtId="179" fontId="2" fillId="4" borderId="63" xfId="2" applyNumberFormat="1" applyFont="1" applyFill="1" applyBorder="1" applyAlignment="1" applyProtection="1">
      <alignment horizontal="center" vertical="center"/>
    </xf>
    <xf numFmtId="179" fontId="2" fillId="4" borderId="88" xfId="2" applyNumberFormat="1" applyFont="1" applyFill="1" applyBorder="1" applyAlignment="1" applyProtection="1">
      <alignment horizontal="center" vertical="center"/>
    </xf>
    <xf numFmtId="38" fontId="2" fillId="0" borderId="87" xfId="1" applyFont="1" applyBorder="1" applyProtection="1">
      <alignment vertical="center"/>
    </xf>
    <xf numFmtId="38" fontId="2" fillId="0" borderId="63" xfId="1" applyFont="1" applyBorder="1" applyProtection="1">
      <alignment vertical="center"/>
    </xf>
    <xf numFmtId="38" fontId="2" fillId="0" borderId="89" xfId="1" applyFont="1" applyBorder="1" applyProtection="1">
      <alignment vertical="center"/>
    </xf>
    <xf numFmtId="0" fontId="2" fillId="0" borderId="15" xfId="0" applyFont="1" applyBorder="1" applyAlignment="1">
      <alignment horizontal="center" vertical="center" shrinkToFit="1"/>
    </xf>
    <xf numFmtId="0" fontId="2" fillId="0" borderId="53" xfId="0" applyFont="1" applyBorder="1" applyAlignment="1">
      <alignment horizontal="center" vertical="center" shrinkToFit="1"/>
    </xf>
    <xf numFmtId="38" fontId="2" fillId="0" borderId="21" xfId="1" applyFont="1" applyFill="1" applyBorder="1" applyAlignment="1" applyProtection="1">
      <alignment vertical="center" shrinkToFit="1"/>
    </xf>
    <xf numFmtId="38" fontId="2" fillId="0" borderId="16" xfId="1" applyFont="1" applyFill="1" applyBorder="1" applyAlignment="1" applyProtection="1">
      <alignment vertical="center" shrinkToFit="1"/>
    </xf>
    <xf numFmtId="38" fontId="2" fillId="0" borderId="53" xfId="1" applyFont="1" applyFill="1" applyBorder="1" applyAlignment="1" applyProtection="1">
      <alignment vertical="center" shrinkToFit="1"/>
    </xf>
    <xf numFmtId="0" fontId="2" fillId="0" borderId="56" xfId="0" applyFont="1" applyBorder="1" applyAlignment="1">
      <alignment horizontal="center" vertical="center" shrinkToFit="1"/>
    </xf>
    <xf numFmtId="38" fontId="2" fillId="0" borderId="56" xfId="1" applyFont="1" applyFill="1" applyBorder="1" applyAlignment="1" applyProtection="1">
      <alignment vertical="center" shrinkToFit="1"/>
    </xf>
    <xf numFmtId="0" fontId="2" fillId="0" borderId="62" xfId="0" applyFont="1" applyBorder="1" applyAlignment="1">
      <alignment horizontal="center" vertical="center" shrinkToFit="1"/>
    </xf>
    <xf numFmtId="0" fontId="2" fillId="4" borderId="85" xfId="0" applyFont="1" applyFill="1" applyBorder="1" applyAlignment="1">
      <alignment horizontal="center" vertical="center"/>
    </xf>
    <xf numFmtId="38" fontId="2" fillId="0" borderId="79" xfId="1" applyFont="1" applyBorder="1" applyProtection="1">
      <alignment vertical="center"/>
    </xf>
    <xf numFmtId="38" fontId="2" fillId="0" borderId="57" xfId="1" applyFont="1" applyBorder="1" applyProtection="1">
      <alignment vertical="center"/>
    </xf>
    <xf numFmtId="38" fontId="2" fillId="0" borderId="40" xfId="1" applyFont="1" applyBorder="1" applyProtection="1">
      <alignment vertical="center"/>
    </xf>
    <xf numFmtId="0" fontId="2" fillId="4" borderId="79" xfId="0" applyFont="1" applyFill="1" applyBorder="1" applyAlignment="1">
      <alignment horizontal="right" vertical="center"/>
    </xf>
    <xf numFmtId="0" fontId="2" fillId="4" borderId="57" xfId="0" applyFont="1" applyFill="1" applyBorder="1" applyAlignment="1">
      <alignment horizontal="right" vertical="center"/>
    </xf>
    <xf numFmtId="179" fontId="2" fillId="4" borderId="57" xfId="2" applyNumberFormat="1" applyFont="1" applyFill="1" applyBorder="1" applyAlignment="1" applyProtection="1">
      <alignment horizontal="center" vertical="center"/>
    </xf>
    <xf numFmtId="179" fontId="2" fillId="4" borderId="60" xfId="2" applyNumberFormat="1" applyFont="1" applyFill="1" applyBorder="1" applyAlignment="1" applyProtection="1">
      <alignment horizontal="center" vertical="center"/>
    </xf>
    <xf numFmtId="0" fontId="11" fillId="0" borderId="0" xfId="0" applyFont="1" applyAlignment="1">
      <alignment horizontal="right" vertical="center"/>
    </xf>
    <xf numFmtId="176" fontId="2" fillId="0" borderId="0" xfId="0" applyNumberFormat="1" applyFont="1">
      <alignment vertic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2" fillId="4" borderId="86" xfId="0" applyFont="1" applyFill="1" applyBorder="1" applyAlignment="1">
      <alignment horizontal="center" vertical="center"/>
    </xf>
    <xf numFmtId="0" fontId="2" fillId="4" borderId="25" xfId="0" applyFont="1" applyFill="1" applyBorder="1" applyAlignment="1">
      <alignment horizontal="right" vertical="center"/>
    </xf>
    <xf numFmtId="0" fontId="2" fillId="4" borderId="18" xfId="0" applyFont="1" applyFill="1" applyBorder="1" applyAlignment="1">
      <alignment horizontal="right" vertical="center"/>
    </xf>
    <xf numFmtId="0" fontId="2" fillId="4" borderId="61" xfId="0" applyFont="1" applyFill="1" applyBorder="1" applyAlignment="1">
      <alignment horizontal="center" vertical="center"/>
    </xf>
    <xf numFmtId="38" fontId="2" fillId="0" borderId="25" xfId="1" applyFont="1" applyBorder="1" applyProtection="1">
      <alignment vertical="center"/>
    </xf>
    <xf numFmtId="38" fontId="2" fillId="0" borderId="18" xfId="1" applyFont="1" applyBorder="1" applyProtection="1">
      <alignment vertical="center"/>
    </xf>
    <xf numFmtId="38" fontId="2" fillId="0" borderId="26" xfId="1" applyFont="1" applyBorder="1" applyProtection="1">
      <alignment vertical="center"/>
    </xf>
    <xf numFmtId="0" fontId="2" fillId="4" borderId="19" xfId="0" applyFont="1" applyFill="1" applyBorder="1" applyAlignment="1">
      <alignment horizontal="center" vertical="center" shrinkToFit="1"/>
    </xf>
    <xf numFmtId="0" fontId="2" fillId="4" borderId="14" xfId="0" applyFont="1" applyFill="1" applyBorder="1" applyAlignment="1">
      <alignment horizontal="center" vertical="center" shrinkToFit="1"/>
    </xf>
    <xf numFmtId="0" fontId="2" fillId="4" borderId="29" xfId="0" applyFont="1" applyFill="1" applyBorder="1" applyAlignment="1">
      <alignment horizontal="center" vertical="center" shrinkToFit="1"/>
    </xf>
    <xf numFmtId="0" fontId="2" fillId="4" borderId="20"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31" xfId="0" applyFont="1" applyFill="1" applyBorder="1" applyAlignment="1">
      <alignment horizontal="center" vertical="center" shrinkToFit="1"/>
    </xf>
    <xf numFmtId="0" fontId="2" fillId="0" borderId="19" xfId="0" applyFont="1" applyBorder="1" applyAlignment="1">
      <alignment horizontal="center" vertical="center"/>
    </xf>
    <xf numFmtId="0" fontId="2" fillId="0" borderId="14" xfId="0" applyFont="1" applyBorder="1" applyAlignment="1">
      <alignment horizontal="center" vertical="center"/>
    </xf>
    <xf numFmtId="0" fontId="2" fillId="0" borderId="20" xfId="0" applyFont="1" applyBorder="1" applyAlignment="1">
      <alignment horizontal="center" vertical="center"/>
    </xf>
    <xf numFmtId="0" fontId="2" fillId="0" borderId="14" xfId="0" applyFont="1" applyBorder="1" applyAlignment="1">
      <alignment horizontal="center" vertical="center" shrinkToFit="1"/>
    </xf>
    <xf numFmtId="0" fontId="2" fillId="0" borderId="29"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31" xfId="0" applyFont="1" applyBorder="1" applyAlignment="1">
      <alignment horizontal="center" vertical="center" shrinkToFit="1"/>
    </xf>
    <xf numFmtId="0" fontId="2" fillId="0" borderId="67" xfId="0" applyFont="1" applyBorder="1" applyAlignment="1">
      <alignment horizontal="center" vertical="center" shrinkToFit="1"/>
    </xf>
    <xf numFmtId="0" fontId="2" fillId="6" borderId="13" xfId="0" applyFont="1" applyFill="1" applyBorder="1" applyAlignment="1" applyProtection="1">
      <alignment horizontal="center" vertical="center" shrinkToFit="1"/>
      <protection locked="0"/>
    </xf>
    <xf numFmtId="6" fontId="2" fillId="0" borderId="0" xfId="0" applyNumberFormat="1" applyFont="1" applyAlignment="1">
      <alignment horizontal="center" vertical="center" shrinkToFit="1"/>
    </xf>
    <xf numFmtId="38" fontId="2" fillId="4" borderId="69" xfId="1" applyFont="1" applyFill="1" applyBorder="1" applyAlignment="1" applyProtection="1">
      <alignment vertical="center" shrinkToFit="1"/>
    </xf>
    <xf numFmtId="38" fontId="2" fillId="4" borderId="78" xfId="1" applyFont="1" applyFill="1" applyBorder="1" applyAlignment="1" applyProtection="1">
      <alignment vertical="center" shrinkToFit="1"/>
    </xf>
    <xf numFmtId="38" fontId="2" fillId="6" borderId="59" xfId="1" applyFont="1" applyFill="1" applyBorder="1" applyAlignment="1" applyProtection="1">
      <alignment vertical="center" shrinkToFit="1"/>
      <protection locked="0"/>
    </xf>
    <xf numFmtId="38" fontId="2" fillId="6" borderId="23" xfId="1" applyFont="1" applyFill="1" applyBorder="1" applyAlignment="1" applyProtection="1">
      <alignment vertical="center" shrinkToFit="1"/>
      <protection locked="0"/>
    </xf>
    <xf numFmtId="177" fontId="2" fillId="0" borderId="16" xfId="0" applyNumberFormat="1" applyFont="1" applyBorder="1" applyAlignment="1" applyProtection="1">
      <alignment horizontal="center" vertical="center" shrinkToFit="1"/>
      <protection locked="0"/>
    </xf>
    <xf numFmtId="177" fontId="2" fillId="0" borderId="22" xfId="0" applyNumberFormat="1" applyFont="1" applyBorder="1" applyAlignment="1" applyProtection="1">
      <alignment horizontal="center" vertical="center" shrinkToFit="1"/>
      <protection locked="0"/>
    </xf>
    <xf numFmtId="177" fontId="2" fillId="0" borderId="12" xfId="0" applyNumberFormat="1" applyFont="1" applyBorder="1" applyAlignment="1" applyProtection="1">
      <alignment horizontal="center" vertical="center" shrinkToFit="1"/>
      <protection locked="0"/>
    </xf>
    <xf numFmtId="177" fontId="2" fillId="0" borderId="21" xfId="0" applyNumberFormat="1" applyFont="1" applyBorder="1" applyAlignment="1" applyProtection="1">
      <alignment horizontal="center" vertical="center" shrinkToFit="1"/>
      <protection locked="0"/>
    </xf>
    <xf numFmtId="0" fontId="6" fillId="4" borderId="11" xfId="0" applyFont="1" applyFill="1" applyBorder="1" applyAlignment="1">
      <alignment horizontal="center" vertical="center" shrinkToFit="1"/>
    </xf>
    <xf numFmtId="0" fontId="6" fillId="4" borderId="12" xfId="0" applyFont="1" applyFill="1" applyBorder="1" applyAlignment="1">
      <alignment horizontal="center" vertical="center" shrinkToFit="1"/>
    </xf>
    <xf numFmtId="38" fontId="2" fillId="0" borderId="11" xfId="1" applyFont="1" applyBorder="1" applyAlignment="1" applyProtection="1">
      <alignment horizontal="center" vertical="center" shrinkToFit="1"/>
    </xf>
    <xf numFmtId="38" fontId="2" fillId="0" borderId="13" xfId="1" applyFont="1" applyBorder="1" applyAlignment="1" applyProtection="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38" fontId="2" fillId="0" borderId="1" xfId="1" applyFont="1" applyFill="1" applyBorder="1" applyAlignment="1" applyProtection="1">
      <alignment vertical="center" shrinkToFit="1"/>
    </xf>
    <xf numFmtId="38" fontId="2" fillId="4" borderId="38" xfId="1" applyFont="1" applyFill="1" applyBorder="1" applyAlignment="1" applyProtection="1">
      <alignment horizontal="center" vertical="center" shrinkToFit="1"/>
    </xf>
    <xf numFmtId="38" fontId="2" fillId="4" borderId="17" xfId="1" applyFont="1" applyFill="1" applyBorder="1" applyAlignment="1" applyProtection="1">
      <alignment horizontal="center" vertical="center" shrinkToFit="1"/>
    </xf>
    <xf numFmtId="38" fontId="2" fillId="4" borderId="39" xfId="1" applyFont="1" applyFill="1" applyBorder="1" applyAlignment="1" applyProtection="1">
      <alignment horizontal="center" vertical="center" shrinkToFit="1"/>
    </xf>
    <xf numFmtId="38" fontId="2" fillId="4" borderId="57" xfId="1" applyFont="1" applyFill="1" applyBorder="1" applyAlignment="1" applyProtection="1">
      <alignment horizontal="center" vertical="center" shrinkToFit="1"/>
    </xf>
    <xf numFmtId="38" fontId="2" fillId="4" borderId="77" xfId="1" applyFont="1" applyFill="1" applyBorder="1" applyAlignment="1" applyProtection="1">
      <alignment horizontal="center" vertical="center" shrinkToFit="1"/>
    </xf>
    <xf numFmtId="38" fontId="2" fillId="4" borderId="71" xfId="1" applyFont="1" applyFill="1" applyBorder="1" applyAlignment="1" applyProtection="1">
      <alignment horizontal="center" vertical="center" shrinkToFit="1"/>
    </xf>
    <xf numFmtId="38" fontId="2" fillId="4" borderId="72" xfId="1" applyFont="1" applyFill="1" applyBorder="1" applyAlignment="1" applyProtection="1">
      <alignment horizontal="center" vertical="center" shrinkToFit="1"/>
    </xf>
    <xf numFmtId="0" fontId="2" fillId="4" borderId="70" xfId="0" applyFont="1" applyFill="1" applyBorder="1" applyAlignment="1">
      <alignment vertical="center" shrinkToFit="1"/>
    </xf>
    <xf numFmtId="0" fontId="2" fillId="4" borderId="73" xfId="0" applyFont="1" applyFill="1" applyBorder="1" applyAlignment="1">
      <alignment vertical="center" shrinkToFit="1"/>
    </xf>
    <xf numFmtId="0" fontId="2" fillId="6" borderId="53" xfId="0" applyFont="1" applyFill="1" applyBorder="1" applyAlignment="1" applyProtection="1">
      <alignment vertical="center" shrinkToFit="1"/>
      <protection locked="0"/>
    </xf>
    <xf numFmtId="0" fontId="2" fillId="6" borderId="12" xfId="0" applyFont="1" applyFill="1" applyBorder="1" applyAlignment="1" applyProtection="1">
      <alignment vertical="center" shrinkToFit="1"/>
      <protection locked="0"/>
    </xf>
    <xf numFmtId="0" fontId="2" fillId="6" borderId="21" xfId="0" applyFont="1" applyFill="1" applyBorder="1" applyAlignment="1" applyProtection="1">
      <alignment vertical="center" shrinkToFit="1"/>
      <protection locked="0"/>
    </xf>
    <xf numFmtId="0" fontId="2" fillId="6" borderId="22" xfId="0" applyFont="1" applyFill="1" applyBorder="1" applyAlignment="1" applyProtection="1">
      <alignment vertical="center" shrinkToFit="1"/>
      <protection locked="0"/>
    </xf>
    <xf numFmtId="176" fontId="2" fillId="0" borderId="0" xfId="0" applyNumberFormat="1" applyFont="1" applyAlignment="1">
      <alignment horizontal="right" vertical="center"/>
    </xf>
    <xf numFmtId="0" fontId="2" fillId="0" borderId="165" xfId="0" applyFont="1" applyBorder="1" applyAlignment="1">
      <alignment horizontal="center" vertical="center" shrinkToFit="1"/>
    </xf>
    <xf numFmtId="0" fontId="2" fillId="0" borderId="162" xfId="0" applyFont="1" applyBorder="1" applyAlignment="1">
      <alignment horizontal="center" vertical="center" shrinkToFit="1"/>
    </xf>
    <xf numFmtId="0" fontId="2" fillId="0" borderId="164" xfId="0" applyFont="1" applyBorder="1" applyAlignment="1">
      <alignment horizontal="center" vertical="center" shrinkToFit="1"/>
    </xf>
    <xf numFmtId="0" fontId="2" fillId="0" borderId="161" xfId="0" applyFont="1" applyBorder="1" applyAlignment="1">
      <alignment horizontal="center" vertical="center" shrinkToFit="1"/>
    </xf>
    <xf numFmtId="38" fontId="2" fillId="0" borderId="161" xfId="1" applyFont="1" applyFill="1" applyBorder="1" applyAlignment="1" applyProtection="1">
      <alignment vertical="center" shrinkToFit="1"/>
    </xf>
    <xf numFmtId="38" fontId="2" fillId="0" borderId="162" xfId="1" applyFont="1" applyFill="1" applyBorder="1" applyAlignment="1" applyProtection="1">
      <alignment vertical="center" shrinkToFit="1"/>
    </xf>
    <xf numFmtId="38" fontId="2" fillId="0" borderId="164" xfId="1" applyFont="1" applyFill="1" applyBorder="1" applyAlignment="1" applyProtection="1">
      <alignment vertical="center" shrinkToFit="1"/>
    </xf>
    <xf numFmtId="0" fontId="2" fillId="0" borderId="163" xfId="0" applyFont="1" applyBorder="1" applyAlignment="1">
      <alignment horizontal="center" vertical="center" shrinkToFit="1"/>
    </xf>
    <xf numFmtId="38" fontId="2" fillId="4" borderId="40" xfId="1" applyFont="1" applyFill="1" applyBorder="1" applyAlignment="1" applyProtection="1">
      <alignment horizontal="center" vertical="center" shrinkToFit="1"/>
    </xf>
    <xf numFmtId="38" fontId="2" fillId="0" borderId="4" xfId="1" applyFont="1" applyFill="1" applyBorder="1" applyAlignment="1" applyProtection="1">
      <alignment vertical="center" shrinkToFit="1"/>
    </xf>
    <xf numFmtId="38" fontId="2" fillId="4" borderId="24" xfId="1" applyFont="1" applyFill="1" applyBorder="1" applyAlignment="1" applyProtection="1">
      <alignment horizontal="center" vertical="center" shrinkToFit="1"/>
    </xf>
    <xf numFmtId="38" fontId="2" fillId="0" borderId="189" xfId="1" applyFont="1" applyFill="1" applyBorder="1" applyAlignment="1" applyProtection="1">
      <alignment vertical="center" shrinkToFit="1"/>
    </xf>
    <xf numFmtId="38" fontId="2" fillId="0" borderId="190" xfId="1" applyFont="1" applyFill="1" applyBorder="1" applyAlignment="1" applyProtection="1">
      <alignment vertical="center" shrinkToFit="1"/>
    </xf>
    <xf numFmtId="0" fontId="3" fillId="0" borderId="0" xfId="0" applyFont="1" applyAlignment="1">
      <alignment horizontal="right" vertical="center" shrinkToFit="1"/>
    </xf>
    <xf numFmtId="0" fontId="2" fillId="0" borderId="15" xfId="0" applyFont="1" applyBorder="1" applyAlignment="1" applyProtection="1">
      <alignment horizontal="center" vertical="center" shrinkToFit="1"/>
      <protection locked="0"/>
    </xf>
    <xf numFmtId="0" fontId="2" fillId="0" borderId="16" xfId="0" applyFont="1" applyBorder="1" applyAlignment="1" applyProtection="1">
      <alignment horizontal="center" vertical="center" shrinkToFit="1"/>
      <protection locked="0"/>
    </xf>
    <xf numFmtId="0" fontId="2" fillId="0" borderId="53" xfId="0" applyFont="1" applyBorder="1" applyAlignment="1" applyProtection="1">
      <alignment horizontal="center" vertical="center" shrinkToFit="1"/>
      <protection locked="0"/>
    </xf>
    <xf numFmtId="0" fontId="2" fillId="0" borderId="12" xfId="0" applyFont="1" applyBorder="1" applyAlignment="1" applyProtection="1">
      <alignment horizontal="center" vertical="center" shrinkToFit="1"/>
      <protection locked="0"/>
    </xf>
    <xf numFmtId="0" fontId="2" fillId="0" borderId="13" xfId="0" applyFont="1" applyBorder="1" applyAlignment="1" applyProtection="1">
      <alignment horizontal="center" vertical="center" shrinkToFit="1"/>
      <protection locked="0"/>
    </xf>
    <xf numFmtId="0" fontId="2" fillId="4" borderId="21" xfId="0" applyFont="1" applyFill="1" applyBorder="1" applyAlignment="1">
      <alignment horizontal="center" vertical="center"/>
    </xf>
    <xf numFmtId="38" fontId="2" fillId="0" borderId="21" xfId="1" applyFont="1" applyBorder="1" applyAlignment="1" applyProtection="1">
      <alignment vertical="center" shrinkToFit="1"/>
      <protection locked="0"/>
    </xf>
    <xf numFmtId="38" fontId="2" fillId="0" borderId="16" xfId="1" applyFont="1" applyBorder="1" applyAlignment="1" applyProtection="1">
      <alignment vertical="center" shrinkToFit="1"/>
      <protection locked="0"/>
    </xf>
    <xf numFmtId="38" fontId="2" fillId="0" borderId="53" xfId="1" applyFont="1" applyBorder="1" applyAlignment="1" applyProtection="1">
      <alignment vertical="center" shrinkToFit="1"/>
      <protection locked="0"/>
    </xf>
    <xf numFmtId="0" fontId="6" fillId="4" borderId="21" xfId="0" applyFont="1" applyFill="1" applyBorder="1" applyAlignment="1">
      <alignment horizontal="center" vertical="center"/>
    </xf>
    <xf numFmtId="0" fontId="6" fillId="4" borderId="53" xfId="0" applyFont="1" applyFill="1" applyBorder="1" applyAlignment="1">
      <alignment horizontal="center" vertical="center"/>
    </xf>
    <xf numFmtId="0" fontId="2" fillId="0" borderId="21" xfId="0" applyFont="1" applyBorder="1" applyAlignment="1" applyProtection="1">
      <alignment vertical="center" shrinkToFit="1"/>
      <protection locked="0"/>
    </xf>
    <xf numFmtId="0" fontId="2" fillId="0" borderId="16" xfId="0" applyFont="1" applyBorder="1" applyAlignment="1" applyProtection="1">
      <alignment vertical="center" shrinkToFit="1"/>
      <protection locked="0"/>
    </xf>
    <xf numFmtId="0" fontId="2" fillId="0" borderId="53" xfId="0" applyFont="1" applyBorder="1" applyAlignment="1" applyProtection="1">
      <alignment vertical="center" shrinkToFit="1"/>
      <protection locked="0"/>
    </xf>
    <xf numFmtId="0" fontId="6" fillId="4" borderId="15" xfId="0" applyFont="1" applyFill="1" applyBorder="1" applyAlignment="1">
      <alignment horizontal="center" vertical="center" shrinkToFit="1"/>
    </xf>
    <xf numFmtId="0" fontId="6" fillId="4" borderId="16" xfId="0" applyFont="1" applyFill="1" applyBorder="1" applyAlignment="1">
      <alignment horizontal="center" vertical="center" shrinkToFit="1"/>
    </xf>
    <xf numFmtId="0" fontId="6" fillId="4" borderId="22" xfId="0" applyFont="1" applyFill="1" applyBorder="1" applyAlignment="1">
      <alignment horizontal="center" vertical="center" shrinkToFit="1"/>
    </xf>
    <xf numFmtId="0" fontId="2" fillId="0" borderId="21" xfId="0" applyFont="1" applyBorder="1" applyAlignment="1" applyProtection="1">
      <alignment horizontal="center" vertical="center" shrinkToFit="1"/>
      <protection locked="0"/>
    </xf>
    <xf numFmtId="180" fontId="2" fillId="4" borderId="141" xfId="2" applyNumberFormat="1" applyFont="1" applyFill="1" applyBorder="1" applyAlignment="1" applyProtection="1">
      <alignment vertical="center"/>
    </xf>
    <xf numFmtId="180" fontId="2" fillId="4" borderId="117" xfId="2" applyNumberFormat="1" applyFont="1" applyFill="1" applyBorder="1" applyAlignment="1" applyProtection="1">
      <alignment vertical="center"/>
    </xf>
    <xf numFmtId="0" fontId="2" fillId="0" borderId="22" xfId="0" applyFont="1" applyBorder="1" applyAlignment="1" applyProtection="1">
      <alignment horizontal="center" vertical="center" shrinkToFit="1"/>
      <protection locked="0"/>
    </xf>
    <xf numFmtId="0" fontId="2" fillId="0" borderId="54" xfId="0" applyFont="1" applyBorder="1" applyAlignment="1" applyProtection="1">
      <alignment horizontal="center" vertical="center" shrinkToFit="1"/>
      <protection locked="0"/>
    </xf>
    <xf numFmtId="0" fontId="2" fillId="0" borderId="14" xfId="0" applyFont="1" applyBorder="1" applyAlignment="1" applyProtection="1">
      <alignment horizontal="center" vertical="center" shrinkToFit="1"/>
      <protection locked="0"/>
    </xf>
    <xf numFmtId="0" fontId="2" fillId="0" borderId="29" xfId="0" applyFont="1" applyBorder="1" applyAlignment="1" applyProtection="1">
      <alignment horizontal="center" vertical="center" shrinkToFit="1"/>
      <protection locked="0"/>
    </xf>
    <xf numFmtId="179" fontId="2" fillId="4" borderId="105" xfId="2" applyNumberFormat="1" applyFont="1" applyFill="1" applyBorder="1" applyAlignment="1" applyProtection="1">
      <alignment horizontal="distributed" vertical="center"/>
    </xf>
    <xf numFmtId="179" fontId="2" fillId="4" borderId="109" xfId="2" applyNumberFormat="1" applyFont="1" applyFill="1" applyBorder="1" applyAlignment="1" applyProtection="1">
      <alignment horizontal="distributed" vertical="center"/>
    </xf>
    <xf numFmtId="179" fontId="2" fillId="4" borderId="137" xfId="2" applyNumberFormat="1" applyFont="1" applyFill="1" applyBorder="1" applyAlignment="1" applyProtection="1">
      <alignment horizontal="distributed" vertical="center"/>
    </xf>
    <xf numFmtId="179" fontId="2" fillId="4" borderId="138" xfId="2" applyNumberFormat="1" applyFont="1" applyFill="1" applyBorder="1" applyAlignment="1" applyProtection="1">
      <alignment horizontal="distributed" vertical="center"/>
    </xf>
    <xf numFmtId="38" fontId="2" fillId="0" borderId="54" xfId="1" applyFont="1" applyBorder="1" applyAlignment="1" applyProtection="1">
      <alignment vertical="center" shrinkToFit="1"/>
      <protection locked="0"/>
    </xf>
    <xf numFmtId="38" fontId="2" fillId="0" borderId="14" xfId="1" applyFont="1" applyBorder="1" applyAlignment="1" applyProtection="1">
      <alignment vertical="center" shrinkToFit="1"/>
      <protection locked="0"/>
    </xf>
    <xf numFmtId="0" fontId="2" fillId="0" borderId="54" xfId="0" applyFont="1" applyBorder="1" applyAlignment="1" applyProtection="1">
      <alignment vertical="center" shrinkToFit="1"/>
      <protection locked="0"/>
    </xf>
    <xf numFmtId="0" fontId="2" fillId="0" borderId="14" xfId="0" applyFont="1" applyBorder="1" applyAlignment="1" applyProtection="1">
      <alignment vertical="center" shrinkToFit="1"/>
      <protection locked="0"/>
    </xf>
    <xf numFmtId="0" fontId="2" fillId="0" borderId="55" xfId="0" applyFont="1" applyBorder="1" applyAlignment="1" applyProtection="1">
      <alignment vertical="center" shrinkToFit="1"/>
      <protection locked="0"/>
    </xf>
    <xf numFmtId="0" fontId="2" fillId="4" borderId="93" xfId="0" applyFont="1" applyFill="1" applyBorder="1" applyAlignment="1">
      <alignment horizontal="right" vertical="center"/>
    </xf>
    <xf numFmtId="0" fontId="2" fillId="4" borderId="65" xfId="0" applyFont="1" applyFill="1" applyBorder="1" applyAlignment="1">
      <alignment horizontal="right" vertical="center"/>
    </xf>
    <xf numFmtId="38" fontId="2" fillId="0" borderId="143" xfId="0" applyNumberFormat="1" applyFont="1" applyBorder="1" applyAlignment="1">
      <alignment horizontal="right" vertical="center" indent="1"/>
    </xf>
    <xf numFmtId="0" fontId="2" fillId="0" borderId="117" xfId="0" applyFont="1" applyBorder="1" applyAlignment="1">
      <alignment horizontal="right" vertical="center" indent="1"/>
    </xf>
    <xf numFmtId="0" fontId="2" fillId="0" borderId="144" xfId="0" applyFont="1" applyBorder="1" applyAlignment="1">
      <alignment horizontal="right" vertical="center" indent="1"/>
    </xf>
    <xf numFmtId="38" fontId="2" fillId="0" borderId="64" xfId="1" applyFont="1" applyBorder="1" applyAlignment="1" applyProtection="1">
      <alignment horizontal="right" vertical="center" indent="1"/>
    </xf>
    <xf numFmtId="38" fontId="2" fillId="0" borderId="65" xfId="1" applyFont="1" applyBorder="1" applyAlignment="1" applyProtection="1">
      <alignment horizontal="right" vertical="center" indent="1"/>
    </xf>
    <xf numFmtId="38" fontId="2" fillId="0" borderId="94" xfId="1" applyFont="1" applyBorder="1" applyAlignment="1" applyProtection="1">
      <alignment horizontal="right" vertical="center" indent="1"/>
    </xf>
    <xf numFmtId="38" fontId="2" fillId="0" borderId="139" xfId="0" applyNumberFormat="1" applyFont="1" applyBorder="1" applyAlignment="1">
      <alignment horizontal="right" vertical="center" indent="1"/>
    </xf>
    <xf numFmtId="0" fontId="2" fillId="0" borderId="137" xfId="0" applyFont="1" applyBorder="1" applyAlignment="1">
      <alignment horizontal="right" vertical="center" indent="1"/>
    </xf>
    <xf numFmtId="0" fontId="2" fillId="0" borderId="140" xfId="0" applyFont="1" applyBorder="1" applyAlignment="1">
      <alignment horizontal="right" vertical="center" indent="1"/>
    </xf>
    <xf numFmtId="179" fontId="2" fillId="4" borderId="117" xfId="2" applyNumberFormat="1" applyFont="1" applyFill="1" applyBorder="1" applyAlignment="1" applyProtection="1">
      <alignment horizontal="distributed" vertical="center"/>
    </xf>
    <xf numFmtId="179" fontId="2" fillId="4" borderId="142" xfId="2" applyNumberFormat="1" applyFont="1" applyFill="1" applyBorder="1" applyAlignment="1" applyProtection="1">
      <alignment horizontal="distributed" vertical="center"/>
    </xf>
    <xf numFmtId="38" fontId="2" fillId="0" borderId="106" xfId="0" applyNumberFormat="1" applyFont="1" applyBorder="1" applyAlignment="1">
      <alignment horizontal="right" vertical="center" indent="1"/>
    </xf>
    <xf numFmtId="0" fontId="2" fillId="0" borderId="105" xfId="0" applyFont="1" applyBorder="1" applyAlignment="1">
      <alignment horizontal="right" vertical="center" indent="1"/>
    </xf>
    <xf numFmtId="0" fontId="2" fillId="0" borderId="107" xfId="0" applyFont="1" applyBorder="1" applyAlignment="1">
      <alignment horizontal="right" vertical="center" indent="1"/>
    </xf>
    <xf numFmtId="0" fontId="31" fillId="4" borderId="15" xfId="0" applyFont="1" applyFill="1" applyBorder="1" applyAlignment="1">
      <alignment horizontal="center" vertical="center" shrinkToFit="1"/>
    </xf>
    <xf numFmtId="0" fontId="31" fillId="4" borderId="16" xfId="0" applyFont="1" applyFill="1" applyBorder="1" applyAlignment="1">
      <alignment horizontal="center" vertical="center" shrinkToFit="1"/>
    </xf>
    <xf numFmtId="0" fontId="31" fillId="4" borderId="22" xfId="0" applyFont="1" applyFill="1" applyBorder="1" applyAlignment="1">
      <alignment horizontal="center" vertical="center" shrinkToFit="1"/>
    </xf>
    <xf numFmtId="0" fontId="31" fillId="0" borderId="15" xfId="0" applyFont="1" applyBorder="1" applyAlignment="1">
      <alignment horizontal="center" vertical="center" shrinkToFit="1"/>
    </xf>
    <xf numFmtId="0" fontId="31" fillId="0" borderId="16" xfId="0" applyFont="1" applyBorder="1" applyAlignment="1">
      <alignment horizontal="center" vertical="center" shrinkToFit="1"/>
    </xf>
    <xf numFmtId="0" fontId="31" fillId="0" borderId="22" xfId="0" applyFont="1" applyBorder="1" applyAlignment="1">
      <alignment horizontal="center" vertical="center" shrinkToFit="1"/>
    </xf>
    <xf numFmtId="0" fontId="2" fillId="4" borderId="77" xfId="0" applyFont="1" applyFill="1" applyBorder="1" applyAlignment="1">
      <alignment horizontal="center" vertical="center" shrinkToFit="1"/>
    </xf>
    <xf numFmtId="0" fontId="2" fillId="4" borderId="71" xfId="0" applyFont="1" applyFill="1" applyBorder="1" applyAlignment="1">
      <alignment horizontal="center" vertical="center" shrinkToFit="1"/>
    </xf>
    <xf numFmtId="38" fontId="2" fillId="6" borderId="164" xfId="1" applyFont="1" applyFill="1" applyBorder="1" applyAlignment="1" applyProtection="1">
      <alignment vertical="center" shrinkToFit="1"/>
      <protection locked="0"/>
    </xf>
    <xf numFmtId="38" fontId="2" fillId="6" borderId="130" xfId="1" applyFont="1" applyFill="1" applyBorder="1" applyAlignment="1" applyProtection="1">
      <alignment vertical="center" shrinkToFit="1"/>
      <protection locked="0"/>
    </xf>
  </cellXfs>
  <cellStyles count="5">
    <cellStyle name="パーセント" xfId="2" builtinId="5"/>
    <cellStyle name="ハイパーリンク" xfId="3" builtinId="8"/>
    <cellStyle name="桁区切り" xfId="1" builtinId="6"/>
    <cellStyle name="通貨" xfId="4" builtinId="7"/>
    <cellStyle name="標準" xfId="0" builtinId="0"/>
  </cellStyles>
  <dxfs count="97">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i/>
        <color rgb="FFFF0000"/>
      </font>
      <fill>
        <patternFill patternType="none">
          <bgColor auto="1"/>
        </patternFill>
      </fill>
    </dxf>
    <dxf>
      <fill>
        <patternFill>
          <bgColor theme="7" tint="0.79998168889431442"/>
        </patternFill>
      </fill>
    </dxf>
    <dxf>
      <fill>
        <patternFill>
          <bgColor theme="0" tint="-0.24994659260841701"/>
        </patternFill>
      </fill>
    </dxf>
    <dxf>
      <fill>
        <patternFill>
          <bgColor theme="7" tint="0.79998168889431442"/>
        </patternFill>
      </fill>
    </dxf>
    <dxf>
      <font>
        <color auto="1"/>
      </font>
      <fill>
        <patternFill patternType="solid">
          <bgColor theme="7" tint="0.79998168889431442"/>
        </patternFill>
      </fill>
    </dxf>
    <dxf>
      <font>
        <b/>
        <i/>
        <color rgb="FFFF0000"/>
      </font>
      <fill>
        <patternFill>
          <bgColor theme="5" tint="0.79998168889431442"/>
        </patternFill>
      </fill>
    </dxf>
    <dxf>
      <fill>
        <patternFill>
          <bgColor theme="7" tint="0.79998168889431442"/>
        </patternFill>
      </fill>
    </dxf>
  </dxfs>
  <tableStyles count="0" defaultTableStyle="TableStyleMedium2" defaultPivotStyle="PivotStyleLight16"/>
  <colors>
    <mruColors>
      <color rgb="FFFFF8E5"/>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hyperlink" Target="#'&#9312;&#29289;&#21697;&#35531;&#27714;&#12288;&#20869;&#35379;&#26360;4'!A1"/></Relationships>
</file>

<file path=xl/drawings/_rels/drawing11.xml.rels><?xml version="1.0" encoding="UTF-8" standalone="yes"?>
<Relationships xmlns="http://schemas.openxmlformats.org/package/2006/relationships"><Relationship Id="rId3" Type="http://schemas.openxmlformats.org/officeDocument/2006/relationships/hyperlink" Target="#'&#9312;&#35531;&#27714;&#26360;&#65288;&#25351;&#23450;&#27096;&#24335;_&#35531;&#36000;&#65289;4'!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12.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hyperlink" Target="#'&#9312;&#29289;&#21697;&#35531;&#27714;&#12288;&#20869;&#35379;&#26360;5'!A1"/></Relationships>
</file>

<file path=xl/drawings/_rels/drawing13.xml.rels><?xml version="1.0" encoding="UTF-8" standalone="yes"?>
<Relationships xmlns="http://schemas.openxmlformats.org/package/2006/relationships"><Relationship Id="rId3" Type="http://schemas.openxmlformats.org/officeDocument/2006/relationships/hyperlink" Target="#'&#9312;&#35531;&#27714;&#26360;&#65288;&#25351;&#23450;&#27096;&#24335;_&#35531;&#36000;&#65289;5'!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14.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hyperlink" Target="#'&#9312;&#29289;&#21697;&#35531;&#27714;&#12288;&#20869;&#35379;&#26360;6'!A1"/></Relationships>
</file>

<file path=xl/drawings/_rels/drawing15.xml.rels><?xml version="1.0" encoding="UTF-8" standalone="yes"?>
<Relationships xmlns="http://schemas.openxmlformats.org/package/2006/relationships"><Relationship Id="rId3" Type="http://schemas.openxmlformats.org/officeDocument/2006/relationships/hyperlink" Target="#'&#9312;&#35531;&#27714;&#26360;&#65288;&#25351;&#23450;&#27096;&#24335;_&#35531;&#36000;&#65289;6'!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16.xml.rels><?xml version="1.0" encoding="UTF-8" standalone="yes"?>
<Relationships xmlns="http://schemas.openxmlformats.org/package/2006/relationships"><Relationship Id="rId2" Type="http://schemas.openxmlformats.org/officeDocument/2006/relationships/hyperlink" Target="#&#35531;&#27714;&#26360;&#32207;&#25324;&#34920;!A23"/><Relationship Id="rId1" Type="http://schemas.openxmlformats.org/officeDocument/2006/relationships/hyperlink" Target="#'&#22522;&#26412;&#24773;&#22577;(&#24517;&#38920;)'!A23"/></Relationships>
</file>

<file path=xl/drawings/_rels/drawing17.xml.rels><?xml version="1.0" encoding="UTF-8" standalone="yes"?>
<Relationships xmlns="http://schemas.openxmlformats.org/package/2006/relationships"><Relationship Id="rId3" Type="http://schemas.openxmlformats.org/officeDocument/2006/relationships/hyperlink" Target="#&#35531;&#27714;&#26360;&#32207;&#25324;&#34920;!A1"/><Relationship Id="rId2" Type="http://schemas.openxmlformats.org/officeDocument/2006/relationships/hyperlink" Target="#'&#22522;&#26412;&#24773;&#22577;(&#24517;&#38920;)'!A23"/><Relationship Id="rId1" Type="http://schemas.openxmlformats.org/officeDocument/2006/relationships/hyperlink" Target="#'&#9313;&#20986;&#38754;&#26126;&#32048;&#26360;&#65288;&#25351;&#23450;&#27096;&#24335;_&#21172;&#21209;&#65289;'!A1"/></Relationships>
</file>

<file path=xl/drawings/_rels/drawing18.xml.rels><?xml version="1.0" encoding="UTF-8" standalone="yes"?>
<Relationships xmlns="http://schemas.openxmlformats.org/package/2006/relationships"><Relationship Id="rId3" Type="http://schemas.openxmlformats.org/officeDocument/2006/relationships/hyperlink" Target="#&#35531;&#27714;&#26360;&#32207;&#25324;&#34920;!A1"/><Relationship Id="rId2" Type="http://schemas.openxmlformats.org/officeDocument/2006/relationships/hyperlink" Target="#&#35531;&#27714;&#26360;&#32207;&#25324;&#34920;!A23"/><Relationship Id="rId1" Type="http://schemas.openxmlformats.org/officeDocument/2006/relationships/hyperlink" Target="#'&#22522;&#26412;&#24773;&#22577;(&#24517;&#38920;)'!A23"/><Relationship Id="rId4" Type="http://schemas.openxmlformats.org/officeDocument/2006/relationships/hyperlink" Target="#'&#9313;&#35531;&#27714;&#26360;&#65288;&#25351;&#23450;&#27096;&#24335;_&#21172;&#21209;&#65289;'!A1"/></Relationships>
</file>

<file path=xl/drawings/_rels/drawing19.xml.rels><?xml version="1.0" encoding="UTF-8" standalone="yes"?>
<Relationships xmlns="http://schemas.openxmlformats.org/package/2006/relationships"><Relationship Id="rId3" Type="http://schemas.openxmlformats.org/officeDocument/2006/relationships/hyperlink" Target="#&#35531;&#27714;&#26360;&#32207;&#25324;&#34920;!A1"/><Relationship Id="rId2" Type="http://schemas.openxmlformats.org/officeDocument/2006/relationships/hyperlink" Target="#'&#22522;&#26412;&#24773;&#22577;(&#24517;&#38920;)'!A23"/><Relationship Id="rId1" Type="http://schemas.openxmlformats.org/officeDocument/2006/relationships/hyperlink" Target="#'&#9313;&#20986;&#38754;&#26126;&#32048;&#26360;&#65288;&#25351;&#23450;&#27096;&#24335;_&#21172;&#21209;&#65289;&#20250;&#36027;&#23550;&#35937;&#22806;'!A1"/></Relationships>
</file>

<file path=xl/drawings/_rels/drawing2.xml.rels><?xml version="1.0" encoding="UTF-8" standalone="yes"?>
<Relationships xmlns="http://schemas.openxmlformats.org/package/2006/relationships"><Relationship Id="rId1" Type="http://schemas.openxmlformats.org/officeDocument/2006/relationships/hyperlink" Target="#'&#22522;&#26412;&#24773;&#22577;(&#24517;&#38920;)'!A23"/></Relationships>
</file>

<file path=xl/drawings/_rels/drawing20.xml.rels><?xml version="1.0" encoding="UTF-8" standalone="yes"?>
<Relationships xmlns="http://schemas.openxmlformats.org/package/2006/relationships"><Relationship Id="rId3" Type="http://schemas.openxmlformats.org/officeDocument/2006/relationships/hyperlink" Target="#'&#9313;&#35531;&#27714;&#26360;&#65288;&#25351;&#23450;&#27096;&#24335;_&#21172;&#21209;&#65289;&#20250;&#36027;&#23550;&#35937;&#22806;'!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21.xml.rels><?xml version="1.0" encoding="UTF-8" standalone="yes"?>
<Relationships xmlns="http://schemas.openxmlformats.org/package/2006/relationships"><Relationship Id="rId3" Type="http://schemas.openxmlformats.org/officeDocument/2006/relationships/hyperlink" Target="#'&#9314;&#20986;&#38754;&#26126;&#32048;&#26360;&#65288;&#25351;&#23450;&#27096;&#24335;_&#19968;&#33324;&#35576;&#24037;&#20107;&#12539;&#12381;&#12398;&#20182;&#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22.xml.rels><?xml version="1.0" encoding="UTF-8" standalone="yes"?>
<Relationships xmlns="http://schemas.openxmlformats.org/package/2006/relationships"><Relationship Id="rId3" Type="http://schemas.openxmlformats.org/officeDocument/2006/relationships/hyperlink" Target="#'&#9314;&#35531;&#27714;&#26360;&#65288;&#25351;&#23450;&#27096;&#24335;_&#19968;&#33324;&#35576;&#24037;&#20107;&#12539;&#12381;&#12398;&#20182;&#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23.xml.rels><?xml version="1.0" encoding="UTF-8" standalone="yes"?>
<Relationships xmlns="http://schemas.openxmlformats.org/package/2006/relationships"><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3.xml.rels><?xml version="1.0" encoding="UTF-8" standalone="yes"?>
<Relationships xmlns="http://schemas.openxmlformats.org/package/2006/relationships"><Relationship Id="rId1" Type="http://schemas.openxmlformats.org/officeDocument/2006/relationships/hyperlink" Target="#'&#22522;&#26412;&#24773;&#22577;(&#24517;&#38920;)'!A23"/></Relationships>
</file>

<file path=xl/drawings/_rels/drawing4.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hyperlink" Target="#'&#9312;&#29289;&#21697;&#35531;&#27714;&#12288;&#20869;&#35379;&#26360;1'!A1"/></Relationships>
</file>

<file path=xl/drawings/_rels/drawing5.xml.rels><?xml version="1.0" encoding="UTF-8" standalone="yes"?>
<Relationships xmlns="http://schemas.openxmlformats.org/package/2006/relationships"><Relationship Id="rId3" Type="http://schemas.openxmlformats.org/officeDocument/2006/relationships/hyperlink" Target="#'&#9312;&#35531;&#27714;&#26360;&#65288;&#25351;&#23450;&#27096;&#24335;_&#35531;&#36000;&#65289;1'!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6.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hyperlink" Target="#'&#9312;&#29289;&#21697;&#35531;&#27714;&#12288;&#20869;&#35379;&#26360;2'!A1"/></Relationships>
</file>

<file path=xl/drawings/_rels/drawing7.xml.rels><?xml version="1.0" encoding="UTF-8" standalone="yes"?>
<Relationships xmlns="http://schemas.openxmlformats.org/package/2006/relationships"><Relationship Id="rId3" Type="http://schemas.openxmlformats.org/officeDocument/2006/relationships/hyperlink" Target="#'&#9312;&#35531;&#27714;&#26360;&#65288;&#25351;&#23450;&#27096;&#24335;_&#35531;&#36000;&#65289;2'!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8.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hyperlink" Target="#'&#9312;&#29289;&#21697;&#35531;&#27714;&#12288;&#20869;&#35379;&#26360;3'!A1"/></Relationships>
</file>

<file path=xl/drawings/_rels/drawing9.xml.rels><?xml version="1.0" encoding="UTF-8" standalone="yes"?>
<Relationships xmlns="http://schemas.openxmlformats.org/package/2006/relationships"><Relationship Id="rId3" Type="http://schemas.openxmlformats.org/officeDocument/2006/relationships/hyperlink" Target="#'&#9312;&#35531;&#27714;&#26360;&#65288;&#25351;&#23450;&#27096;&#24335;_&#35531;&#36000;&#65289;3'!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298524</xdr:colOff>
          <xdr:row>1</xdr:row>
          <xdr:rowOff>3811</xdr:rowOff>
        </xdr:from>
        <xdr:to>
          <xdr:col>9</xdr:col>
          <xdr:colOff>1789964</xdr:colOff>
          <xdr:row>16</xdr:row>
          <xdr:rowOff>190276</xdr:rowOff>
        </xdr:to>
        <xdr:pic>
          <xdr:nvPicPr>
            <xdr:cNvPr id="6" name="図 5">
              <a:extLst>
                <a:ext uri="{FF2B5EF4-FFF2-40B4-BE49-F238E27FC236}">
                  <a16:creationId xmlns:a16="http://schemas.microsoft.com/office/drawing/2014/main" id="{EA9AA9A0-70FB-AD1F-3A19-47E6D1B10663}"/>
                </a:ext>
              </a:extLst>
            </xdr:cNvPr>
            <xdr:cNvPicPr>
              <a:picLocks noChangeAspect="1" noChangeArrowheads="1"/>
              <a:extLst>
                <a:ext uri="{84589F7E-364E-4C9E-8A38-B11213B215E9}">
                  <a14:cameraTool cellRange="説明シート※こちらに基本情報への説明分をお願い致します。!$B$3:$M$16" spid="_x0000_s55938"/>
                </a:ext>
              </a:extLst>
            </xdr:cNvPicPr>
          </xdr:nvPicPr>
          <xdr:blipFill>
            <a:blip xmlns:r="http://schemas.openxmlformats.org/officeDocument/2006/relationships" r:embed="rId1"/>
            <a:srcRect/>
            <a:stretch>
              <a:fillRect/>
            </a:stretch>
          </xdr:blipFill>
          <xdr:spPr bwMode="auto">
            <a:xfrm>
              <a:off x="5464436" y="160693"/>
              <a:ext cx="8752852" cy="354823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53340</xdr:colOff>
      <xdr:row>0</xdr:row>
      <xdr:rowOff>97155</xdr:rowOff>
    </xdr:from>
    <xdr:to>
      <xdr:col>26</xdr:col>
      <xdr:colOff>207645</xdr:colOff>
      <xdr:row>0</xdr:row>
      <xdr:rowOff>407820</xdr:rowOff>
    </xdr:to>
    <xdr:grpSp>
      <xdr:nvGrpSpPr>
        <xdr:cNvPr id="2" name="グループ化 1">
          <a:extLst>
            <a:ext uri="{FF2B5EF4-FFF2-40B4-BE49-F238E27FC236}">
              <a16:creationId xmlns:a16="http://schemas.microsoft.com/office/drawing/2014/main" id="{B3742031-748D-4BA2-BA6D-73315DEDF022}"/>
            </a:ext>
          </a:extLst>
        </xdr:cNvPr>
        <xdr:cNvGrpSpPr/>
      </xdr:nvGrpSpPr>
      <xdr:grpSpPr>
        <a:xfrm>
          <a:off x="57150" y="93345"/>
          <a:ext cx="9326880" cy="31257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A7B66565-B0DA-D10E-E2BB-7F4CAF5D819E}"/>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42FD6799-F595-D64A-FD72-0443B5D9D03A}"/>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A1234A14-0829-1649-6462-94F2A704BD24}"/>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F20D528C-2387-CE46-768C-5C5B9679A1E7}"/>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4</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xdr:from>
      <xdr:col>27</xdr:col>
      <xdr:colOff>0</xdr:colOff>
      <xdr:row>10</xdr:row>
      <xdr:rowOff>0</xdr:rowOff>
    </xdr:from>
    <xdr:to>
      <xdr:col>43</xdr:col>
      <xdr:colOff>71490</xdr:colOff>
      <xdr:row>17</xdr:row>
      <xdr:rowOff>64440</xdr:rowOff>
    </xdr:to>
    <xdr:grpSp>
      <xdr:nvGrpSpPr>
        <xdr:cNvPr id="3" name="グループ化 2">
          <a:extLst>
            <a:ext uri="{FF2B5EF4-FFF2-40B4-BE49-F238E27FC236}">
              <a16:creationId xmlns:a16="http://schemas.microsoft.com/office/drawing/2014/main" id="{24909F88-099D-42D4-8913-949336713534}"/>
            </a:ext>
          </a:extLst>
        </xdr:cNvPr>
        <xdr:cNvGrpSpPr/>
      </xdr:nvGrpSpPr>
      <xdr:grpSpPr>
        <a:xfrm>
          <a:off x="9505950" y="2619375"/>
          <a:ext cx="5403585" cy="1784655"/>
          <a:chOff x="9380220" y="1895475"/>
          <a:chExt cx="5397870" cy="1782750"/>
        </a:xfrm>
      </xdr:grpSpPr>
      <xdr:sp macro="" textlink="">
        <xdr:nvSpPr>
          <xdr:cNvPr id="6" name="shpSquare01" descr="付箋検索用文字列">
            <a:extLst>
              <a:ext uri="{FF2B5EF4-FFF2-40B4-BE49-F238E27FC236}">
                <a16:creationId xmlns:a16="http://schemas.microsoft.com/office/drawing/2014/main" id="{3B316E1C-D43C-A797-01EC-1E3505EFAFA7}"/>
              </a:ext>
            </a:extLst>
          </xdr:cNvPr>
          <xdr:cNvSpPr/>
        </xdr:nvSpPr>
        <xdr:spPr>
          <a:xfrm>
            <a:off x="9382125" y="1895475"/>
            <a:ext cx="2533002" cy="38443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請求書は</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１案件に１枚　</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作成してください</a:t>
            </a:r>
          </a:p>
        </xdr:txBody>
      </xdr:sp>
      <xdr:sp macro="" textlink="">
        <xdr:nvSpPr>
          <xdr:cNvPr id="7" name="shpSquare01" descr="付箋検索用文字列">
            <a:extLst>
              <a:ext uri="{FF2B5EF4-FFF2-40B4-BE49-F238E27FC236}">
                <a16:creationId xmlns:a16="http://schemas.microsoft.com/office/drawing/2014/main" id="{6C000C91-66B3-1ACA-D68E-92761D36AA6B}"/>
              </a:ext>
            </a:extLst>
          </xdr:cNvPr>
          <xdr:cNvSpPr/>
        </xdr:nvSpPr>
        <xdr:spPr>
          <a:xfrm>
            <a:off x="9382125" y="2381470"/>
            <a:ext cx="2647909" cy="60841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入力箇所は必ず最終チェックをお願い致します。</a:t>
            </a:r>
          </a:p>
        </xdr:txBody>
      </xdr:sp>
      <xdr:sp macro="" textlink="">
        <xdr:nvSpPr>
          <xdr:cNvPr id="14" name="正方形/長方形 13">
            <a:extLst>
              <a:ext uri="{FF2B5EF4-FFF2-40B4-BE49-F238E27FC236}">
                <a16:creationId xmlns:a16="http://schemas.microsoft.com/office/drawing/2014/main" id="{0DAA7B1D-F364-2B12-A5BE-8426E72131A8}"/>
              </a:ext>
            </a:extLst>
          </xdr:cNvPr>
          <xdr:cNvSpPr/>
        </xdr:nvSpPr>
        <xdr:spPr>
          <a:xfrm>
            <a:off x="9524800" y="2436530"/>
            <a:ext cx="526170" cy="279346"/>
          </a:xfrm>
          <a:prstGeom prst="rect">
            <a:avLst/>
          </a:prstGeom>
          <a:solidFill>
            <a:schemeClr val="accent6">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shpSquare01" descr="付箋検索用文字列">
            <a:extLst>
              <a:ext uri="{FF2B5EF4-FFF2-40B4-BE49-F238E27FC236}">
                <a16:creationId xmlns:a16="http://schemas.microsoft.com/office/drawing/2014/main" id="{06EAC5EC-94E0-0909-949B-799E97F39FE2}"/>
              </a:ext>
            </a:extLst>
          </xdr:cNvPr>
          <xdr:cNvSpPr/>
        </xdr:nvSpPr>
        <xdr:spPr>
          <a:xfrm>
            <a:off x="9380220" y="3067050"/>
            <a:ext cx="5397870"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物品・レンタルの場合・・・①物品請求　内訳書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4</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もしくは貴社書式の内訳書をご提出ください。</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人工単価記載ありの場合・・・①出面明細書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をご提出ください。</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37</xdr:col>
      <xdr:colOff>0</xdr:colOff>
      <xdr:row>5</xdr:row>
      <xdr:rowOff>0</xdr:rowOff>
    </xdr:from>
    <xdr:to>
      <xdr:col>42</xdr:col>
      <xdr:colOff>247559</xdr:colOff>
      <xdr:row>6</xdr:row>
      <xdr:rowOff>96239</xdr:rowOff>
    </xdr:to>
    <xdr:sp macro="" textlink="">
      <xdr:nvSpPr>
        <xdr:cNvPr id="2" name="shpSquare01" descr="付箋検索用文字列">
          <a:extLst>
            <a:ext uri="{FF2B5EF4-FFF2-40B4-BE49-F238E27FC236}">
              <a16:creationId xmlns:a16="http://schemas.microsoft.com/office/drawing/2014/main" id="{62A701A1-3E8E-48D2-A5C8-9D1DA7B66926}"/>
            </a:ext>
          </a:extLst>
        </xdr:cNvPr>
        <xdr:cNvSpPr/>
      </xdr:nvSpPr>
      <xdr:spPr>
        <a:xfrm>
          <a:off x="12334875" y="1543050"/>
          <a:ext cx="1914434" cy="37246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貴社納品明細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の提出でも可。</a:t>
          </a:r>
        </a:p>
      </xdr:txBody>
    </xdr:sp>
    <xdr:clientData/>
  </xdr:twoCellAnchor>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6AA873CC-433A-414D-820D-82DD85EDF7DB}"/>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BEF856DB-1809-440A-BD84-A14478839C64}"/>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314325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20795ABD-1BB0-451E-BDC1-F05B316C80A7}"/>
            </a:ext>
          </a:extLst>
        </xdr:cNvPr>
        <xdr:cNvSpPr/>
      </xdr:nvSpPr>
      <xdr:spPr>
        <a:xfrm>
          <a:off x="7336633" y="38100"/>
          <a:ext cx="331231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4</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37</xdr:col>
      <xdr:colOff>0</xdr:colOff>
      <xdr:row>6</xdr:row>
      <xdr:rowOff>167640</xdr:rowOff>
    </xdr:from>
    <xdr:to>
      <xdr:col>50</xdr:col>
      <xdr:colOff>98127</xdr:colOff>
      <xdr:row>9</xdr:row>
      <xdr:rowOff>181119</xdr:rowOff>
    </xdr:to>
    <xdr:sp macro="" textlink="">
      <xdr:nvSpPr>
        <xdr:cNvPr id="7" name="shpSquare01" descr="付箋検索用文字列">
          <a:extLst>
            <a:ext uri="{FF2B5EF4-FFF2-40B4-BE49-F238E27FC236}">
              <a16:creationId xmlns:a16="http://schemas.microsoft.com/office/drawing/2014/main" id="{AA3C978A-DB39-4C5F-9032-B14079D2B338}"/>
            </a:ext>
          </a:extLst>
        </xdr:cNvPr>
        <xdr:cNvSpPr/>
      </xdr:nvSpPr>
      <xdr:spPr>
        <a:xfrm>
          <a:off x="12334875" y="1986915"/>
          <a:ext cx="4435812" cy="84405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①請求書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請負</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)4</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注）①物品請求　内訳書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4</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53340</xdr:colOff>
      <xdr:row>0</xdr:row>
      <xdr:rowOff>97155</xdr:rowOff>
    </xdr:from>
    <xdr:to>
      <xdr:col>26</xdr:col>
      <xdr:colOff>207645</xdr:colOff>
      <xdr:row>0</xdr:row>
      <xdr:rowOff>407820</xdr:rowOff>
    </xdr:to>
    <xdr:grpSp>
      <xdr:nvGrpSpPr>
        <xdr:cNvPr id="2" name="グループ化 1">
          <a:extLst>
            <a:ext uri="{FF2B5EF4-FFF2-40B4-BE49-F238E27FC236}">
              <a16:creationId xmlns:a16="http://schemas.microsoft.com/office/drawing/2014/main" id="{360906C8-D9BB-4DAA-8E3F-C9FEF9B7D30A}"/>
            </a:ext>
          </a:extLst>
        </xdr:cNvPr>
        <xdr:cNvGrpSpPr/>
      </xdr:nvGrpSpPr>
      <xdr:grpSpPr>
        <a:xfrm>
          <a:off x="57150" y="93345"/>
          <a:ext cx="9326880" cy="31257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0185C22D-2FBF-93A9-86FB-3A5000E5716D}"/>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B868A4CB-45ED-A8DF-2F86-30489C6A1189}"/>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6CC659C1-84AF-4426-3A64-EA724F2A56DF}"/>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7666FA99-9165-50EB-113C-410E0292777B}"/>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5</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xdr:from>
      <xdr:col>27</xdr:col>
      <xdr:colOff>0</xdr:colOff>
      <xdr:row>10</xdr:row>
      <xdr:rowOff>0</xdr:rowOff>
    </xdr:from>
    <xdr:to>
      <xdr:col>43</xdr:col>
      <xdr:colOff>71490</xdr:colOff>
      <xdr:row>17</xdr:row>
      <xdr:rowOff>64440</xdr:rowOff>
    </xdr:to>
    <xdr:grpSp>
      <xdr:nvGrpSpPr>
        <xdr:cNvPr id="3" name="グループ化 2">
          <a:extLst>
            <a:ext uri="{FF2B5EF4-FFF2-40B4-BE49-F238E27FC236}">
              <a16:creationId xmlns:a16="http://schemas.microsoft.com/office/drawing/2014/main" id="{1C0ECDFE-F2D9-48B5-A98D-A627203C9899}"/>
            </a:ext>
          </a:extLst>
        </xdr:cNvPr>
        <xdr:cNvGrpSpPr/>
      </xdr:nvGrpSpPr>
      <xdr:grpSpPr>
        <a:xfrm>
          <a:off x="9505950" y="2619375"/>
          <a:ext cx="5403585" cy="1784655"/>
          <a:chOff x="9380220" y="1895475"/>
          <a:chExt cx="5397870" cy="1782750"/>
        </a:xfrm>
      </xdr:grpSpPr>
      <xdr:sp macro="" textlink="">
        <xdr:nvSpPr>
          <xdr:cNvPr id="6" name="shpSquare01" descr="付箋検索用文字列">
            <a:extLst>
              <a:ext uri="{FF2B5EF4-FFF2-40B4-BE49-F238E27FC236}">
                <a16:creationId xmlns:a16="http://schemas.microsoft.com/office/drawing/2014/main" id="{6FFCE016-6F80-4A29-FE9A-978282E11AFD}"/>
              </a:ext>
            </a:extLst>
          </xdr:cNvPr>
          <xdr:cNvSpPr/>
        </xdr:nvSpPr>
        <xdr:spPr>
          <a:xfrm>
            <a:off x="9382125" y="1895475"/>
            <a:ext cx="2533002" cy="38443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請求書は</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１案件に１枚　</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作成してください</a:t>
            </a:r>
          </a:p>
        </xdr:txBody>
      </xdr:sp>
      <xdr:sp macro="" textlink="">
        <xdr:nvSpPr>
          <xdr:cNvPr id="7" name="shpSquare01" descr="付箋検索用文字列">
            <a:extLst>
              <a:ext uri="{FF2B5EF4-FFF2-40B4-BE49-F238E27FC236}">
                <a16:creationId xmlns:a16="http://schemas.microsoft.com/office/drawing/2014/main" id="{9303CE10-05AA-3280-813C-5A5ADEEBE919}"/>
              </a:ext>
            </a:extLst>
          </xdr:cNvPr>
          <xdr:cNvSpPr/>
        </xdr:nvSpPr>
        <xdr:spPr>
          <a:xfrm>
            <a:off x="9382125" y="2381470"/>
            <a:ext cx="2647909" cy="60841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入力箇所は必ず最終チェックをお願い致します。</a:t>
            </a:r>
          </a:p>
        </xdr:txBody>
      </xdr:sp>
      <xdr:sp macro="" textlink="">
        <xdr:nvSpPr>
          <xdr:cNvPr id="14" name="正方形/長方形 13">
            <a:extLst>
              <a:ext uri="{FF2B5EF4-FFF2-40B4-BE49-F238E27FC236}">
                <a16:creationId xmlns:a16="http://schemas.microsoft.com/office/drawing/2014/main" id="{09C76315-26F1-C13C-23F4-01AC6B78BD9C}"/>
              </a:ext>
            </a:extLst>
          </xdr:cNvPr>
          <xdr:cNvSpPr/>
        </xdr:nvSpPr>
        <xdr:spPr>
          <a:xfrm>
            <a:off x="9524800" y="2436530"/>
            <a:ext cx="526170" cy="279346"/>
          </a:xfrm>
          <a:prstGeom prst="rect">
            <a:avLst/>
          </a:prstGeom>
          <a:solidFill>
            <a:schemeClr val="accent6">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shpSquare01" descr="付箋検索用文字列">
            <a:extLst>
              <a:ext uri="{FF2B5EF4-FFF2-40B4-BE49-F238E27FC236}">
                <a16:creationId xmlns:a16="http://schemas.microsoft.com/office/drawing/2014/main" id="{0B650D78-7BBE-1850-033D-4244DDA72279}"/>
              </a:ext>
            </a:extLst>
          </xdr:cNvPr>
          <xdr:cNvSpPr/>
        </xdr:nvSpPr>
        <xdr:spPr>
          <a:xfrm>
            <a:off x="9380220" y="3067050"/>
            <a:ext cx="5397870"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物品・レンタルの場合・・・①物品請求　内訳書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5</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もしくは貴社書式の内訳書をご提出ください。</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人工単価記載ありの場合・・・①出面明細書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をご提出ください。</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37</xdr:col>
      <xdr:colOff>0</xdr:colOff>
      <xdr:row>5</xdr:row>
      <xdr:rowOff>0</xdr:rowOff>
    </xdr:from>
    <xdr:to>
      <xdr:col>42</xdr:col>
      <xdr:colOff>251369</xdr:colOff>
      <xdr:row>6</xdr:row>
      <xdr:rowOff>92429</xdr:rowOff>
    </xdr:to>
    <xdr:sp macro="" textlink="">
      <xdr:nvSpPr>
        <xdr:cNvPr id="2" name="shpSquare01" descr="付箋検索用文字列">
          <a:extLst>
            <a:ext uri="{FF2B5EF4-FFF2-40B4-BE49-F238E27FC236}">
              <a16:creationId xmlns:a16="http://schemas.microsoft.com/office/drawing/2014/main" id="{4C3D1C75-0B6E-4A5F-9637-6F0A4B4A8D13}"/>
            </a:ext>
          </a:extLst>
        </xdr:cNvPr>
        <xdr:cNvSpPr/>
      </xdr:nvSpPr>
      <xdr:spPr>
        <a:xfrm>
          <a:off x="12334875" y="1543050"/>
          <a:ext cx="1918244" cy="36865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貴社納品明細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の提出でも可。</a:t>
          </a:r>
        </a:p>
      </xdr:txBody>
    </xdr:sp>
    <xdr:clientData/>
  </xdr:twoCellAnchor>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F64AE3E4-9E01-45A1-BF93-45BD0BC14576}"/>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4132B30B-81E7-47A5-9F90-A746F86E9381}"/>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32</xdr:col>
      <xdr:colOff>0</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8837A6FE-FDD0-41A9-AA18-38EA45BDE145}"/>
            </a:ext>
          </a:extLst>
        </xdr:cNvPr>
        <xdr:cNvSpPr/>
      </xdr:nvSpPr>
      <xdr:spPr>
        <a:xfrm>
          <a:off x="7336633" y="38100"/>
          <a:ext cx="333136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5</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37</xdr:col>
      <xdr:colOff>19050</xdr:colOff>
      <xdr:row>6</xdr:row>
      <xdr:rowOff>171450</xdr:rowOff>
    </xdr:from>
    <xdr:to>
      <xdr:col>50</xdr:col>
      <xdr:colOff>122892</xdr:colOff>
      <xdr:row>9</xdr:row>
      <xdr:rowOff>186834</xdr:rowOff>
    </xdr:to>
    <xdr:sp macro="" textlink="">
      <xdr:nvSpPr>
        <xdr:cNvPr id="7" name="shpSquare01" descr="付箋検索用文字列">
          <a:extLst>
            <a:ext uri="{FF2B5EF4-FFF2-40B4-BE49-F238E27FC236}">
              <a16:creationId xmlns:a16="http://schemas.microsoft.com/office/drawing/2014/main" id="{30F870EA-6666-467C-AE43-B1BDED239113}"/>
            </a:ext>
          </a:extLst>
        </xdr:cNvPr>
        <xdr:cNvSpPr/>
      </xdr:nvSpPr>
      <xdr:spPr>
        <a:xfrm>
          <a:off x="12353925" y="1990725"/>
          <a:ext cx="4435812" cy="84405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①請求書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請負</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)5</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注）①物品請求　内訳書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5</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43815</xdr:colOff>
      <xdr:row>0</xdr:row>
      <xdr:rowOff>93345</xdr:rowOff>
    </xdr:from>
    <xdr:to>
      <xdr:col>26</xdr:col>
      <xdr:colOff>215265</xdr:colOff>
      <xdr:row>0</xdr:row>
      <xdr:rowOff>398295</xdr:rowOff>
    </xdr:to>
    <xdr:grpSp>
      <xdr:nvGrpSpPr>
        <xdr:cNvPr id="2" name="グループ化 1">
          <a:extLst>
            <a:ext uri="{FF2B5EF4-FFF2-40B4-BE49-F238E27FC236}">
              <a16:creationId xmlns:a16="http://schemas.microsoft.com/office/drawing/2014/main" id="{93E7F382-E690-4D1A-9239-138909A8E912}"/>
            </a:ext>
          </a:extLst>
        </xdr:cNvPr>
        <xdr:cNvGrpSpPr/>
      </xdr:nvGrpSpPr>
      <xdr:grpSpPr>
        <a:xfrm>
          <a:off x="45720" y="97155"/>
          <a:ext cx="9338310" cy="30495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528ADFD3-6167-CFAC-1C0E-D80DEC553188}"/>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D7BA302B-0CCE-09A3-B3AD-DB6A94F3D395}"/>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580AC816-CEB8-C1CE-60E6-BDFE82E2A46B}"/>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E33B853F-20EB-7913-BF08-52BCA9A85B3A}"/>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6</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xdr:from>
      <xdr:col>27</xdr:col>
      <xdr:colOff>0</xdr:colOff>
      <xdr:row>10</xdr:row>
      <xdr:rowOff>0</xdr:rowOff>
    </xdr:from>
    <xdr:to>
      <xdr:col>43</xdr:col>
      <xdr:colOff>71490</xdr:colOff>
      <xdr:row>17</xdr:row>
      <xdr:rowOff>64440</xdr:rowOff>
    </xdr:to>
    <xdr:grpSp>
      <xdr:nvGrpSpPr>
        <xdr:cNvPr id="3" name="グループ化 2">
          <a:extLst>
            <a:ext uri="{FF2B5EF4-FFF2-40B4-BE49-F238E27FC236}">
              <a16:creationId xmlns:a16="http://schemas.microsoft.com/office/drawing/2014/main" id="{F259BBAF-A1EF-4DA2-9E8F-0668022F0635}"/>
            </a:ext>
          </a:extLst>
        </xdr:cNvPr>
        <xdr:cNvGrpSpPr/>
      </xdr:nvGrpSpPr>
      <xdr:grpSpPr>
        <a:xfrm>
          <a:off x="9505950" y="2619375"/>
          <a:ext cx="5403585" cy="1784655"/>
          <a:chOff x="9380220" y="1895475"/>
          <a:chExt cx="5397870" cy="1782750"/>
        </a:xfrm>
      </xdr:grpSpPr>
      <xdr:sp macro="" textlink="">
        <xdr:nvSpPr>
          <xdr:cNvPr id="4" name="shpSquare01" descr="付箋検索用文字列">
            <a:extLst>
              <a:ext uri="{FF2B5EF4-FFF2-40B4-BE49-F238E27FC236}">
                <a16:creationId xmlns:a16="http://schemas.microsoft.com/office/drawing/2014/main" id="{4BA93589-1B3C-16BE-0BA7-F17B2AB56145}"/>
              </a:ext>
            </a:extLst>
          </xdr:cNvPr>
          <xdr:cNvSpPr/>
        </xdr:nvSpPr>
        <xdr:spPr>
          <a:xfrm>
            <a:off x="9382125" y="1895475"/>
            <a:ext cx="2533002" cy="38443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請求書は</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１案件に１枚　</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作成してください</a:t>
            </a:r>
          </a:p>
        </xdr:txBody>
      </xdr:sp>
      <xdr:sp macro="" textlink="">
        <xdr:nvSpPr>
          <xdr:cNvPr id="6" name="shpSquare01" descr="付箋検索用文字列">
            <a:extLst>
              <a:ext uri="{FF2B5EF4-FFF2-40B4-BE49-F238E27FC236}">
                <a16:creationId xmlns:a16="http://schemas.microsoft.com/office/drawing/2014/main" id="{73996B60-E549-9110-E7C9-D248F8BA3CAD}"/>
              </a:ext>
            </a:extLst>
          </xdr:cNvPr>
          <xdr:cNvSpPr/>
        </xdr:nvSpPr>
        <xdr:spPr>
          <a:xfrm>
            <a:off x="9382125" y="2381470"/>
            <a:ext cx="2647909" cy="60841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入力箇所は必ず最終チェックをお願い致します。</a:t>
            </a:r>
          </a:p>
        </xdr:txBody>
      </xdr:sp>
      <xdr:sp macro="" textlink="">
        <xdr:nvSpPr>
          <xdr:cNvPr id="7" name="正方形/長方形 6">
            <a:extLst>
              <a:ext uri="{FF2B5EF4-FFF2-40B4-BE49-F238E27FC236}">
                <a16:creationId xmlns:a16="http://schemas.microsoft.com/office/drawing/2014/main" id="{DDF1F867-D462-3A8A-5627-B5EBA467AE30}"/>
              </a:ext>
            </a:extLst>
          </xdr:cNvPr>
          <xdr:cNvSpPr/>
        </xdr:nvSpPr>
        <xdr:spPr>
          <a:xfrm>
            <a:off x="9524800" y="2436530"/>
            <a:ext cx="526170" cy="279346"/>
          </a:xfrm>
          <a:prstGeom prst="rect">
            <a:avLst/>
          </a:prstGeom>
          <a:solidFill>
            <a:schemeClr val="accent6">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shpSquare01" descr="付箋検索用文字列">
            <a:extLst>
              <a:ext uri="{FF2B5EF4-FFF2-40B4-BE49-F238E27FC236}">
                <a16:creationId xmlns:a16="http://schemas.microsoft.com/office/drawing/2014/main" id="{062E51DC-0670-BC4C-4C56-E7E1236F519B}"/>
              </a:ext>
            </a:extLst>
          </xdr:cNvPr>
          <xdr:cNvSpPr/>
        </xdr:nvSpPr>
        <xdr:spPr>
          <a:xfrm>
            <a:off x="9380220" y="3067050"/>
            <a:ext cx="5397870"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物品・レンタルの場合・・・①物品請求　内訳書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6</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もしくは貴社書式の内訳書をご提出ください。</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人工単価記載ありの場合・・・①出面明細書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をご提出ください。</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37</xdr:col>
      <xdr:colOff>0</xdr:colOff>
      <xdr:row>5</xdr:row>
      <xdr:rowOff>0</xdr:rowOff>
    </xdr:from>
    <xdr:to>
      <xdr:col>42</xdr:col>
      <xdr:colOff>251369</xdr:colOff>
      <xdr:row>6</xdr:row>
      <xdr:rowOff>92429</xdr:rowOff>
    </xdr:to>
    <xdr:sp macro="" textlink="">
      <xdr:nvSpPr>
        <xdr:cNvPr id="2" name="shpSquare01" descr="付箋検索用文字列">
          <a:extLst>
            <a:ext uri="{FF2B5EF4-FFF2-40B4-BE49-F238E27FC236}">
              <a16:creationId xmlns:a16="http://schemas.microsoft.com/office/drawing/2014/main" id="{1B6FBB8A-379E-48FC-8B92-A1DF4AFAAC31}"/>
            </a:ext>
          </a:extLst>
        </xdr:cNvPr>
        <xdr:cNvSpPr/>
      </xdr:nvSpPr>
      <xdr:spPr>
        <a:xfrm>
          <a:off x="12334875" y="1543050"/>
          <a:ext cx="1914434" cy="37246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貴社納品明細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の提出でも可。</a:t>
          </a:r>
        </a:p>
      </xdr:txBody>
    </xdr:sp>
    <xdr:clientData/>
  </xdr:twoCellAnchor>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FD74E3C1-F63E-4BA6-9F8A-91067DBC27B4}"/>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04D04D9F-3408-40B8-9983-859E3F8A42E2}"/>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314325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2DFC25AA-D0CD-4CF3-8640-26A8E13FC057}"/>
            </a:ext>
          </a:extLst>
        </xdr:cNvPr>
        <xdr:cNvSpPr/>
      </xdr:nvSpPr>
      <xdr:spPr>
        <a:xfrm>
          <a:off x="7336633" y="38100"/>
          <a:ext cx="331231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6</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37</xdr:col>
      <xdr:colOff>19050</xdr:colOff>
      <xdr:row>6</xdr:row>
      <xdr:rowOff>167640</xdr:rowOff>
    </xdr:from>
    <xdr:to>
      <xdr:col>50</xdr:col>
      <xdr:colOff>122892</xdr:colOff>
      <xdr:row>9</xdr:row>
      <xdr:rowOff>181119</xdr:rowOff>
    </xdr:to>
    <xdr:sp macro="" textlink="">
      <xdr:nvSpPr>
        <xdr:cNvPr id="7" name="shpSquare01" descr="付箋検索用文字列">
          <a:extLst>
            <a:ext uri="{FF2B5EF4-FFF2-40B4-BE49-F238E27FC236}">
              <a16:creationId xmlns:a16="http://schemas.microsoft.com/office/drawing/2014/main" id="{1686C795-5D32-495F-AC4E-E516A1C42C29}"/>
            </a:ext>
          </a:extLst>
        </xdr:cNvPr>
        <xdr:cNvSpPr/>
      </xdr:nvSpPr>
      <xdr:spPr>
        <a:xfrm>
          <a:off x="12353925" y="1986915"/>
          <a:ext cx="4435812" cy="84405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①請求書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請負</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)6</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注）①物品請求　内訳書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6</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40677</xdr:colOff>
      <xdr:row>0</xdr:row>
      <xdr:rowOff>47849</xdr:rowOff>
    </xdr:from>
    <xdr:to>
      <xdr:col>14</xdr:col>
      <xdr:colOff>133411</xdr:colOff>
      <xdr:row>0</xdr:row>
      <xdr:rowOff>387051</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3F8A9155-925C-431D-9110-2201227B2750}"/>
            </a:ext>
          </a:extLst>
        </xdr:cNvPr>
        <xdr:cNvSpPr/>
      </xdr:nvSpPr>
      <xdr:spPr>
        <a:xfrm>
          <a:off x="2679102" y="47849"/>
          <a:ext cx="4055134" cy="339202"/>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14</xdr:col>
      <xdr:colOff>246415</xdr:colOff>
      <xdr:row>0</xdr:row>
      <xdr:rowOff>49530</xdr:rowOff>
    </xdr:from>
    <xdr:to>
      <xdr:col>22</xdr:col>
      <xdr:colOff>399040</xdr:colOff>
      <xdr:row>0</xdr:row>
      <xdr:rowOff>386827</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E4D02D2B-A74F-483E-AFF3-621AA7BB5F05}"/>
            </a:ext>
          </a:extLst>
        </xdr:cNvPr>
        <xdr:cNvSpPr/>
      </xdr:nvSpPr>
      <xdr:spPr>
        <a:xfrm>
          <a:off x="6847240" y="49530"/>
          <a:ext cx="4115025" cy="337297"/>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5</xdr:col>
      <xdr:colOff>285749</xdr:colOff>
      <xdr:row>4</xdr:row>
      <xdr:rowOff>207645</xdr:rowOff>
    </xdr:from>
    <xdr:to>
      <xdr:col>10</xdr:col>
      <xdr:colOff>472440</xdr:colOff>
      <xdr:row>6</xdr:row>
      <xdr:rowOff>18246</xdr:rowOff>
    </xdr:to>
    <xdr:sp macro="" textlink="">
      <xdr:nvSpPr>
        <xdr:cNvPr id="4" name="shpSquare01" descr="付箋検索用文字列">
          <a:extLst>
            <a:ext uri="{FF2B5EF4-FFF2-40B4-BE49-F238E27FC236}">
              <a16:creationId xmlns:a16="http://schemas.microsoft.com/office/drawing/2014/main" id="{3C15E6B2-F49F-4412-8149-D71C4396B60A}"/>
            </a:ext>
          </a:extLst>
        </xdr:cNvPr>
        <xdr:cNvSpPr/>
      </xdr:nvSpPr>
      <xdr:spPr>
        <a:xfrm>
          <a:off x="1924049" y="1064895"/>
          <a:ext cx="2646046" cy="37829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請求書</a:t>
          </a:r>
          <a:r>
            <a:rPr kumimoji="1" lang="en-US" altLang="ja-JP"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青いセル</a:t>
          </a:r>
          <a:r>
            <a:rPr kumimoji="1" lang="en-US" altLang="ja-JP"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クリックで各請求書へ移動</a:t>
          </a:r>
          <a:endParaRPr kumimoji="1" lang="en-US" altLang="ja-JP"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twoCellAnchor>
    <xdr:from>
      <xdr:col>28</xdr:col>
      <xdr:colOff>110492</xdr:colOff>
      <xdr:row>4</xdr:row>
      <xdr:rowOff>209550</xdr:rowOff>
    </xdr:from>
    <xdr:to>
      <xdr:col>41</xdr:col>
      <xdr:colOff>48821</xdr:colOff>
      <xdr:row>15</xdr:row>
      <xdr:rowOff>179613</xdr:rowOff>
    </xdr:to>
    <xdr:grpSp>
      <xdr:nvGrpSpPr>
        <xdr:cNvPr id="8" name="グループ化 7">
          <a:extLst>
            <a:ext uri="{FF2B5EF4-FFF2-40B4-BE49-F238E27FC236}">
              <a16:creationId xmlns:a16="http://schemas.microsoft.com/office/drawing/2014/main" id="{C448E755-E00F-AF32-1ABD-2B27FE1B1E64}"/>
            </a:ext>
          </a:extLst>
        </xdr:cNvPr>
        <xdr:cNvGrpSpPr/>
      </xdr:nvGrpSpPr>
      <xdr:grpSpPr>
        <a:xfrm>
          <a:off x="13579963" y="1113416"/>
          <a:ext cx="4456204" cy="2650174"/>
          <a:chOff x="13579963" y="1117226"/>
          <a:chExt cx="4454299" cy="2648269"/>
        </a:xfrm>
      </xdr:grpSpPr>
      <xdr:sp macro="" textlink="">
        <xdr:nvSpPr>
          <xdr:cNvPr id="5" name="shpSquare01" descr="付箋検索用文字列">
            <a:extLst>
              <a:ext uri="{FF2B5EF4-FFF2-40B4-BE49-F238E27FC236}">
                <a16:creationId xmlns:a16="http://schemas.microsoft.com/office/drawing/2014/main" id="{A47B23CA-79E2-4EEA-BD94-A8AA36C2938E}"/>
              </a:ext>
            </a:extLst>
          </xdr:cNvPr>
          <xdr:cNvSpPr/>
        </xdr:nvSpPr>
        <xdr:spPr>
          <a:xfrm>
            <a:off x="13579963" y="1117226"/>
            <a:ext cx="2027143" cy="63650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出面期間をご入力ください。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カレンダーへ反映されます。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sp macro="" textlink="">
        <xdr:nvSpPr>
          <xdr:cNvPr id="6" name="shpSquare01" descr="付箋検索用文字列">
            <a:extLst>
              <a:ext uri="{FF2B5EF4-FFF2-40B4-BE49-F238E27FC236}">
                <a16:creationId xmlns:a16="http://schemas.microsoft.com/office/drawing/2014/main" id="{8FADEA40-2A16-4B0F-A63A-968A1979581B}"/>
              </a:ext>
            </a:extLst>
          </xdr:cNvPr>
          <xdr:cNvSpPr/>
        </xdr:nvSpPr>
        <xdr:spPr>
          <a:xfrm>
            <a:off x="13604773" y="2883673"/>
            <a:ext cx="3069291" cy="881822"/>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交通費等のその他経費は下部分</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その他経費</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へご記入ください。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請求書総括表へ自動で反映されます。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sp macro="" textlink="">
        <xdr:nvSpPr>
          <xdr:cNvPr id="7" name="shpSquare01" descr="付箋検索用文字列">
            <a:extLst>
              <a:ext uri="{FF2B5EF4-FFF2-40B4-BE49-F238E27FC236}">
                <a16:creationId xmlns:a16="http://schemas.microsoft.com/office/drawing/2014/main" id="{147645DE-FE1D-4033-8E73-DB7E6FF9DBD5}"/>
              </a:ext>
            </a:extLst>
          </xdr:cNvPr>
          <xdr:cNvSpPr/>
        </xdr:nvSpPr>
        <xdr:spPr>
          <a:xfrm>
            <a:off x="13590830" y="1931221"/>
            <a:ext cx="4443432" cy="83643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①請求書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請負</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注）①物品請求　内訳書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6</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editAs="oneCell">
    <xdr:from>
      <xdr:col>24</xdr:col>
      <xdr:colOff>169545</xdr:colOff>
      <xdr:row>4</xdr:row>
      <xdr:rowOff>174160</xdr:rowOff>
    </xdr:from>
    <xdr:to>
      <xdr:col>34</xdr:col>
      <xdr:colOff>15241</xdr:colOff>
      <xdr:row>7</xdr:row>
      <xdr:rowOff>53341</xdr:rowOff>
    </xdr:to>
    <xdr:sp macro="" textlink="">
      <xdr:nvSpPr>
        <xdr:cNvPr id="2" name="shpSquare01" descr="付箋検索用文字列">
          <a:hlinkClick xmlns:r="http://schemas.openxmlformats.org/officeDocument/2006/relationships" r:id="rId1"/>
          <a:extLst>
            <a:ext uri="{FF2B5EF4-FFF2-40B4-BE49-F238E27FC236}">
              <a16:creationId xmlns:a16="http://schemas.microsoft.com/office/drawing/2014/main" id="{CD0AA868-3E65-4F0E-846C-2FABA01B6146}"/>
            </a:ext>
          </a:extLst>
        </xdr:cNvPr>
        <xdr:cNvSpPr/>
      </xdr:nvSpPr>
      <xdr:spPr>
        <a:xfrm>
          <a:off x="8170545" y="1393360"/>
          <a:ext cx="3183256" cy="62594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②出面明細書（指定様式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　</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を必ずご提出ください。　！クリックでシート移動！</a:t>
          </a:r>
        </a:p>
      </xdr:txBody>
    </xdr:sp>
    <xdr:clientData/>
  </xdr:twoCellAnchor>
  <xdr:twoCellAnchor editAs="oneCell">
    <xdr:from>
      <xdr:col>24</xdr:col>
      <xdr:colOff>167640</xdr:colOff>
      <xdr:row>1</xdr:row>
      <xdr:rowOff>209550</xdr:rowOff>
    </xdr:from>
    <xdr:to>
      <xdr:col>34</xdr:col>
      <xdr:colOff>19050</xdr:colOff>
      <xdr:row>4</xdr:row>
      <xdr:rowOff>73965</xdr:rowOff>
    </xdr:to>
    <xdr:sp macro="" textlink="">
      <xdr:nvSpPr>
        <xdr:cNvPr id="3" name="shpSquare01" descr="付箋検索用文字列">
          <a:extLst>
            <a:ext uri="{FF2B5EF4-FFF2-40B4-BE49-F238E27FC236}">
              <a16:creationId xmlns:a16="http://schemas.microsoft.com/office/drawing/2014/main" id="{E839125D-6861-4AC3-AB01-AA94072F2D4C}"/>
            </a:ext>
          </a:extLst>
        </xdr:cNvPr>
        <xdr:cNvSpPr/>
      </xdr:nvSpPr>
      <xdr:spPr>
        <a:xfrm>
          <a:off x="8168640" y="685800"/>
          <a:ext cx="3175635" cy="60736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②出面明細書（指定様式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を入力</a:t>
          </a:r>
          <a:endParaRPr kumimoji="1" lang="en-US" altLang="ja-JP"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いただきますと、請求書に明細・請求額が反映されます。　</a:t>
          </a:r>
          <a:endPar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twoCellAnchor>
    <xdr:from>
      <xdr:col>0</xdr:col>
      <xdr:colOff>321946</xdr:colOff>
      <xdr:row>0</xdr:row>
      <xdr:rowOff>87630</xdr:rowOff>
    </xdr:from>
    <xdr:to>
      <xdr:col>8</xdr:col>
      <xdr:colOff>206536</xdr:colOff>
      <xdr:row>0</xdr:row>
      <xdr:rowOff>421005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7284A4A4-4077-4146-A56C-1CCDF2CEFCB4}"/>
            </a:ext>
          </a:extLst>
        </xdr:cNvPr>
        <xdr:cNvSpPr/>
      </xdr:nvSpPr>
      <xdr:spPr>
        <a:xfrm>
          <a:off x="321946" y="87630"/>
          <a:ext cx="2551590" cy="3333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8</xdr:col>
      <xdr:colOff>266145</xdr:colOff>
      <xdr:row>0</xdr:row>
      <xdr:rowOff>78105</xdr:rowOff>
    </xdr:from>
    <xdr:to>
      <xdr:col>16</xdr:col>
      <xdr:colOff>108031</xdr:colOff>
      <xdr:row>0</xdr:row>
      <xdr:rowOff>421005</xdr:rowOff>
    </xdr:to>
    <xdr:sp macro="" textlink="">
      <xdr:nvSpPr>
        <xdr:cNvPr id="7" name="正方形/長方形 6">
          <a:hlinkClick xmlns:r="http://schemas.openxmlformats.org/officeDocument/2006/relationships" r:id="rId3"/>
          <a:extLst>
            <a:ext uri="{FF2B5EF4-FFF2-40B4-BE49-F238E27FC236}">
              <a16:creationId xmlns:a16="http://schemas.microsoft.com/office/drawing/2014/main" id="{2D04A539-8F44-474F-B31B-3A30A46CA6FC}"/>
            </a:ext>
          </a:extLst>
        </xdr:cNvPr>
        <xdr:cNvSpPr/>
      </xdr:nvSpPr>
      <xdr:spPr>
        <a:xfrm>
          <a:off x="2933145" y="78105"/>
          <a:ext cx="2508886"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16</xdr:col>
      <xdr:colOff>163829</xdr:colOff>
      <xdr:row>0</xdr:row>
      <xdr:rowOff>78105</xdr:rowOff>
    </xdr:from>
    <xdr:to>
      <xdr:col>24</xdr:col>
      <xdr:colOff>20084</xdr:colOff>
      <xdr:row>0</xdr:row>
      <xdr:rowOff>421005</xdr:rowOff>
    </xdr:to>
    <xdr:sp macro="" textlink="">
      <xdr:nvSpPr>
        <xdr:cNvPr id="8" name="正方形/長方形 7">
          <a:hlinkClick xmlns:r="http://schemas.openxmlformats.org/officeDocument/2006/relationships" r:id="rId1"/>
          <a:extLst>
            <a:ext uri="{FF2B5EF4-FFF2-40B4-BE49-F238E27FC236}">
              <a16:creationId xmlns:a16="http://schemas.microsoft.com/office/drawing/2014/main" id="{60ABAA6A-6182-4042-9F34-B65D7D97B7CA}"/>
            </a:ext>
          </a:extLst>
        </xdr:cNvPr>
        <xdr:cNvSpPr/>
      </xdr:nvSpPr>
      <xdr:spPr>
        <a:xfrm>
          <a:off x="5497829" y="78105"/>
          <a:ext cx="252325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5</xdr:col>
      <xdr:colOff>158787</xdr:colOff>
      <xdr:row>1</xdr:row>
      <xdr:rowOff>200025</xdr:rowOff>
    </xdr:from>
    <xdr:to>
      <xdr:col>13</xdr:col>
      <xdr:colOff>240091</xdr:colOff>
      <xdr:row>2</xdr:row>
      <xdr:rowOff>243952</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5101E9C-5588-4A51-8B17-44A7B0F80956}"/>
            </a:ext>
          </a:extLst>
        </xdr:cNvPr>
        <xdr:cNvSpPr/>
      </xdr:nvSpPr>
      <xdr:spPr>
        <a:xfrm>
          <a:off x="1705199" y="491378"/>
          <a:ext cx="2860363" cy="33528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321047</xdr:colOff>
      <xdr:row>1</xdr:row>
      <xdr:rowOff>192405</xdr:rowOff>
    </xdr:from>
    <xdr:to>
      <xdr:col>22</xdr:col>
      <xdr:colOff>31151</xdr:colOff>
      <xdr:row>2</xdr:row>
      <xdr:rowOff>243952</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B02348B8-BF7E-42D5-BAD2-C41BDBBD0F18}"/>
            </a:ext>
          </a:extLst>
        </xdr:cNvPr>
        <xdr:cNvSpPr/>
      </xdr:nvSpPr>
      <xdr:spPr>
        <a:xfrm>
          <a:off x="4646518" y="483758"/>
          <a:ext cx="283654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4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13</xdr:col>
      <xdr:colOff>321047</xdr:colOff>
      <xdr:row>1</xdr:row>
      <xdr:rowOff>196215</xdr:rowOff>
    </xdr:from>
    <xdr:to>
      <xdr:col>22</xdr:col>
      <xdr:colOff>53064</xdr:colOff>
      <xdr:row>2</xdr:row>
      <xdr:rowOff>243952</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29E1BA2D-B03D-4C89-8095-804250804351}"/>
            </a:ext>
          </a:extLst>
        </xdr:cNvPr>
        <xdr:cNvSpPr/>
      </xdr:nvSpPr>
      <xdr:spPr>
        <a:xfrm>
          <a:off x="4646518" y="487568"/>
          <a:ext cx="2858458" cy="33909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p>
      </xdr:txBody>
    </xdr:sp>
    <xdr:clientData fPrintsWithSheet="0"/>
  </xdr:twoCellAnchor>
  <xdr:twoCellAnchor>
    <xdr:from>
      <xdr:col>22</xdr:col>
      <xdr:colOff>132115</xdr:colOff>
      <xdr:row>1</xdr:row>
      <xdr:rowOff>192405</xdr:rowOff>
    </xdr:from>
    <xdr:to>
      <xdr:col>30</xdr:col>
      <xdr:colOff>197221</xdr:colOff>
      <xdr:row>2</xdr:row>
      <xdr:rowOff>243952</xdr:rowOff>
    </xdr:to>
    <xdr:sp macro="" textlink="">
      <xdr:nvSpPr>
        <xdr:cNvPr id="7" name="正方形/長方形 6">
          <a:hlinkClick xmlns:r="http://schemas.openxmlformats.org/officeDocument/2006/relationships" r:id="rId4"/>
          <a:extLst>
            <a:ext uri="{FF2B5EF4-FFF2-40B4-BE49-F238E27FC236}">
              <a16:creationId xmlns:a16="http://schemas.microsoft.com/office/drawing/2014/main" id="{70FD9868-C9F5-48C7-A8E0-070E27666FE8}"/>
            </a:ext>
          </a:extLst>
        </xdr:cNvPr>
        <xdr:cNvSpPr/>
      </xdr:nvSpPr>
      <xdr:spPr>
        <a:xfrm>
          <a:off x="7584027" y="483758"/>
          <a:ext cx="284416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32</xdr:col>
      <xdr:colOff>235324</xdr:colOff>
      <xdr:row>3</xdr:row>
      <xdr:rowOff>22411</xdr:rowOff>
    </xdr:from>
    <xdr:to>
      <xdr:col>38</xdr:col>
      <xdr:colOff>151279</xdr:colOff>
      <xdr:row>5</xdr:row>
      <xdr:rowOff>58500</xdr:rowOff>
    </xdr:to>
    <xdr:sp macro="" textlink="">
      <xdr:nvSpPr>
        <xdr:cNvPr id="2" name="shpSquare01" descr="付箋検索用文字列">
          <a:extLst>
            <a:ext uri="{FF2B5EF4-FFF2-40B4-BE49-F238E27FC236}">
              <a16:creationId xmlns:a16="http://schemas.microsoft.com/office/drawing/2014/main" id="{BF7EEF86-3D6B-4C48-AAC3-DFE539B1050B}"/>
            </a:ext>
          </a:extLst>
        </xdr:cNvPr>
        <xdr:cNvSpPr/>
      </xdr:nvSpPr>
      <xdr:spPr>
        <a:xfrm>
          <a:off x="11161059" y="896470"/>
          <a:ext cx="2000249" cy="609270"/>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出面期間をご入力ください。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カレンダーへ反映されます。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24</xdr:col>
      <xdr:colOff>173354</xdr:colOff>
      <xdr:row>4</xdr:row>
      <xdr:rowOff>170350</xdr:rowOff>
    </xdr:from>
    <xdr:to>
      <xdr:col>34</xdr:col>
      <xdr:colOff>251459</xdr:colOff>
      <xdr:row>7</xdr:row>
      <xdr:rowOff>57151</xdr:rowOff>
    </xdr:to>
    <xdr:sp macro="" textlink="">
      <xdr:nvSpPr>
        <xdr:cNvPr id="2" name="shpSquare01" descr="付箋検索用文字列">
          <a:hlinkClick xmlns:r="http://schemas.openxmlformats.org/officeDocument/2006/relationships" r:id="rId1"/>
          <a:extLst>
            <a:ext uri="{FF2B5EF4-FFF2-40B4-BE49-F238E27FC236}">
              <a16:creationId xmlns:a16="http://schemas.microsoft.com/office/drawing/2014/main" id="{55D59DED-92B3-460D-B32B-A58A31FEB590}"/>
            </a:ext>
          </a:extLst>
        </xdr:cNvPr>
        <xdr:cNvSpPr/>
      </xdr:nvSpPr>
      <xdr:spPr>
        <a:xfrm>
          <a:off x="8174354" y="1389550"/>
          <a:ext cx="3408045" cy="62594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②出面明細書（指定様式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労務）会費対象外</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を必ずご提出ください。　！クリックでシート移動！</a:t>
          </a:r>
        </a:p>
      </xdr:txBody>
    </xdr:sp>
    <xdr:clientData/>
  </xdr:twoCellAnchor>
  <xdr:twoCellAnchor editAs="oneCell">
    <xdr:from>
      <xdr:col>24</xdr:col>
      <xdr:colOff>171450</xdr:colOff>
      <xdr:row>1</xdr:row>
      <xdr:rowOff>205740</xdr:rowOff>
    </xdr:from>
    <xdr:to>
      <xdr:col>34</xdr:col>
      <xdr:colOff>244796</xdr:colOff>
      <xdr:row>4</xdr:row>
      <xdr:rowOff>73965</xdr:rowOff>
    </xdr:to>
    <xdr:sp macro="" textlink="">
      <xdr:nvSpPr>
        <xdr:cNvPr id="3" name="shpSquare01" descr="付箋検索用文字列">
          <a:extLst>
            <a:ext uri="{FF2B5EF4-FFF2-40B4-BE49-F238E27FC236}">
              <a16:creationId xmlns:a16="http://schemas.microsoft.com/office/drawing/2014/main" id="{3CE4C2BE-18CC-47AE-8504-F5D19DAB2D45}"/>
            </a:ext>
          </a:extLst>
        </xdr:cNvPr>
        <xdr:cNvSpPr/>
      </xdr:nvSpPr>
      <xdr:spPr>
        <a:xfrm>
          <a:off x="8172450" y="681990"/>
          <a:ext cx="3403286"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②出面明細書（指定様式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労務）会費対象外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を入力</a:t>
          </a:r>
          <a:endParaRPr kumimoji="1" lang="en-US" altLang="ja-JP"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いただきますと、請求書に明細・請求額が反映されます。　</a:t>
          </a:r>
          <a:endPar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twoCellAnchor>
    <xdr:from>
      <xdr:col>0</xdr:col>
      <xdr:colOff>325756</xdr:colOff>
      <xdr:row>0</xdr:row>
      <xdr:rowOff>91440</xdr:rowOff>
    </xdr:from>
    <xdr:to>
      <xdr:col>7</xdr:col>
      <xdr:colOff>133350</xdr:colOff>
      <xdr:row>0</xdr:row>
      <xdr:rowOff>421005</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62D2A4C5-1B27-484C-840C-40A35D64B736}"/>
            </a:ext>
          </a:extLst>
        </xdr:cNvPr>
        <xdr:cNvSpPr/>
      </xdr:nvSpPr>
      <xdr:spPr>
        <a:xfrm>
          <a:off x="325756" y="91440"/>
          <a:ext cx="2141219" cy="32956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7</xdr:col>
      <xdr:colOff>201930</xdr:colOff>
      <xdr:row>0</xdr:row>
      <xdr:rowOff>78105</xdr:rowOff>
    </xdr:from>
    <xdr:to>
      <xdr:col>12</xdr:col>
      <xdr:colOff>161925</xdr:colOff>
      <xdr:row>0</xdr:row>
      <xdr:rowOff>421005</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E304AFEA-73F0-4CE7-93CD-0975DD386380}"/>
            </a:ext>
          </a:extLst>
        </xdr:cNvPr>
        <xdr:cNvSpPr/>
      </xdr:nvSpPr>
      <xdr:spPr>
        <a:xfrm>
          <a:off x="2535555" y="78105"/>
          <a:ext cx="162687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12</xdr:col>
      <xdr:colOff>238125</xdr:colOff>
      <xdr:row>0</xdr:row>
      <xdr:rowOff>78105</xdr:rowOff>
    </xdr:from>
    <xdr:to>
      <xdr:col>24</xdr:col>
      <xdr:colOff>16274</xdr:colOff>
      <xdr:row>0</xdr:row>
      <xdr:rowOff>421005</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124679E9-7885-4D3F-BBE9-A8514D4299BE}"/>
            </a:ext>
          </a:extLst>
        </xdr:cNvPr>
        <xdr:cNvSpPr/>
      </xdr:nvSpPr>
      <xdr:spPr>
        <a:xfrm>
          <a:off x="4238625" y="78105"/>
          <a:ext cx="3778649"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労務）会費対象外へ移動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6</xdr:col>
      <xdr:colOff>723900</xdr:colOff>
      <xdr:row>0</xdr:row>
      <xdr:rowOff>57150</xdr:rowOff>
    </xdr:from>
    <xdr:to>
      <xdr:col>15</xdr:col>
      <xdr:colOff>168598</xdr:colOff>
      <xdr:row>0</xdr:row>
      <xdr:rowOff>396240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FC86F44A-8850-408C-BAC2-61C4D11D55C2}"/>
            </a:ext>
          </a:extLst>
        </xdr:cNvPr>
        <xdr:cNvSpPr/>
      </xdr:nvSpPr>
      <xdr:spPr>
        <a:xfrm>
          <a:off x="4657725" y="57150"/>
          <a:ext cx="2854648" cy="33909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基本情報</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必須</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5</xdr:col>
      <xdr:colOff>160692</xdr:colOff>
      <xdr:row>1</xdr:row>
      <xdr:rowOff>201930</xdr:rowOff>
    </xdr:from>
    <xdr:to>
      <xdr:col>12</xdr:col>
      <xdr:colOff>123265</xdr:colOff>
      <xdr:row>2</xdr:row>
      <xdr:rowOff>247762</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1EF2BD3B-A865-459A-A294-9108AD69A4A5}"/>
            </a:ext>
          </a:extLst>
        </xdr:cNvPr>
        <xdr:cNvSpPr/>
      </xdr:nvSpPr>
      <xdr:spPr>
        <a:xfrm>
          <a:off x="1707104" y="493283"/>
          <a:ext cx="2394249" cy="33718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12</xdr:col>
      <xdr:colOff>220307</xdr:colOff>
      <xdr:row>1</xdr:row>
      <xdr:rowOff>201930</xdr:rowOff>
    </xdr:from>
    <xdr:to>
      <xdr:col>18</xdr:col>
      <xdr:colOff>336176</xdr:colOff>
      <xdr:row>2</xdr:row>
      <xdr:rowOff>247762</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3BC8C5D5-BD93-4A87-9A5D-9A056A46CF1D}"/>
            </a:ext>
          </a:extLst>
        </xdr:cNvPr>
        <xdr:cNvSpPr/>
      </xdr:nvSpPr>
      <xdr:spPr>
        <a:xfrm>
          <a:off x="4198395" y="493283"/>
          <a:ext cx="2200163" cy="33718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p>
      </xdr:txBody>
    </xdr:sp>
    <xdr:clientData fPrintsWithSheet="0"/>
  </xdr:twoCellAnchor>
  <xdr:twoCellAnchor>
    <xdr:from>
      <xdr:col>19</xdr:col>
      <xdr:colOff>100853</xdr:colOff>
      <xdr:row>1</xdr:row>
      <xdr:rowOff>192405</xdr:rowOff>
    </xdr:from>
    <xdr:to>
      <xdr:col>30</xdr:col>
      <xdr:colOff>199126</xdr:colOff>
      <xdr:row>2</xdr:row>
      <xdr:rowOff>247762</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0675D25B-210F-422A-BD11-FAF572273EB2}"/>
            </a:ext>
          </a:extLst>
        </xdr:cNvPr>
        <xdr:cNvSpPr/>
      </xdr:nvSpPr>
      <xdr:spPr>
        <a:xfrm>
          <a:off x="6510618" y="483758"/>
          <a:ext cx="3919479" cy="34671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労務）会費対象外へ移動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32</xdr:col>
      <xdr:colOff>285863</xdr:colOff>
      <xdr:row>3</xdr:row>
      <xdr:rowOff>20732</xdr:rowOff>
    </xdr:from>
    <xdr:to>
      <xdr:col>39</xdr:col>
      <xdr:colOff>173578</xdr:colOff>
      <xdr:row>5</xdr:row>
      <xdr:rowOff>58726</xdr:rowOff>
    </xdr:to>
    <xdr:sp macro="" textlink="">
      <xdr:nvSpPr>
        <xdr:cNvPr id="3" name="shpSquare01" descr="付箋検索用文字列">
          <a:extLst>
            <a:ext uri="{FF2B5EF4-FFF2-40B4-BE49-F238E27FC236}">
              <a16:creationId xmlns:a16="http://schemas.microsoft.com/office/drawing/2014/main" id="{79451D82-CF8A-465A-94EC-C7638BD048EF}"/>
            </a:ext>
          </a:extLst>
        </xdr:cNvPr>
        <xdr:cNvSpPr/>
      </xdr:nvSpPr>
      <xdr:spPr>
        <a:xfrm>
          <a:off x="11211598" y="894791"/>
          <a:ext cx="2323202"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出面期間をご入力ください。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カレンダーへ反映されます。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0</xdr:col>
      <xdr:colOff>121920</xdr:colOff>
      <xdr:row>0</xdr:row>
      <xdr:rowOff>57150</xdr:rowOff>
    </xdr:from>
    <xdr:to>
      <xdr:col>8</xdr:col>
      <xdr:colOff>326713</xdr:colOff>
      <xdr:row>0</xdr:row>
      <xdr:rowOff>400050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BADC49B1-842A-4B94-BB08-29389B2B67B1}"/>
            </a:ext>
          </a:extLst>
        </xdr:cNvPr>
        <xdr:cNvSpPr/>
      </xdr:nvSpPr>
      <xdr:spPr>
        <a:xfrm>
          <a:off x="121920" y="57150"/>
          <a:ext cx="2871793"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9</xdr:col>
      <xdr:colOff>62865</xdr:colOff>
      <xdr:row>0</xdr:row>
      <xdr:rowOff>57150</xdr:rowOff>
    </xdr:from>
    <xdr:to>
      <xdr:col>15</xdr:col>
      <xdr:colOff>87631</xdr:colOff>
      <xdr:row>0</xdr:row>
      <xdr:rowOff>400050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F4B38B9E-2F28-4009-B653-B8D22B9AA22C}"/>
            </a:ext>
          </a:extLst>
        </xdr:cNvPr>
        <xdr:cNvSpPr/>
      </xdr:nvSpPr>
      <xdr:spPr>
        <a:xfrm>
          <a:off x="3063240" y="57150"/>
          <a:ext cx="2025016"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15</xdr:col>
      <xdr:colOff>205741</xdr:colOff>
      <xdr:row>0</xdr:row>
      <xdr:rowOff>57150</xdr:rowOff>
    </xdr:from>
    <xdr:to>
      <xdr:col>27</xdr:col>
      <xdr:colOff>304800</xdr:colOff>
      <xdr:row>0</xdr:row>
      <xdr:rowOff>400050</xdr:rowOff>
    </xdr:to>
    <xdr:sp macro="" textlink="">
      <xdr:nvSpPr>
        <xdr:cNvPr id="2" name="正方形/長方形 1">
          <a:hlinkClick xmlns:r="http://schemas.openxmlformats.org/officeDocument/2006/relationships" r:id="rId3"/>
          <a:extLst>
            <a:ext uri="{FF2B5EF4-FFF2-40B4-BE49-F238E27FC236}">
              <a16:creationId xmlns:a16="http://schemas.microsoft.com/office/drawing/2014/main" id="{D144FF23-11C6-49F3-9BF3-5A9934E81663}"/>
            </a:ext>
          </a:extLst>
        </xdr:cNvPr>
        <xdr:cNvSpPr/>
      </xdr:nvSpPr>
      <xdr:spPr>
        <a:xfrm>
          <a:off x="5206366" y="57150"/>
          <a:ext cx="4099559"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③出面明細書（指定様式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一般諸工事・その他）へ移動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4</xdr:col>
      <xdr:colOff>71046</xdr:colOff>
      <xdr:row>1</xdr:row>
      <xdr:rowOff>201930</xdr:rowOff>
    </xdr:from>
    <xdr:to>
      <xdr:col>12</xdr:col>
      <xdr:colOff>154255</xdr:colOff>
      <xdr:row>2</xdr:row>
      <xdr:rowOff>247762</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6CA71F5D-4BAD-4B58-B344-261C7868A456}"/>
            </a:ext>
          </a:extLst>
        </xdr:cNvPr>
        <xdr:cNvSpPr/>
      </xdr:nvSpPr>
      <xdr:spPr>
        <a:xfrm>
          <a:off x="1270075" y="493283"/>
          <a:ext cx="2862268" cy="33718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12</xdr:col>
      <xdr:colOff>235211</xdr:colOff>
      <xdr:row>1</xdr:row>
      <xdr:rowOff>198120</xdr:rowOff>
    </xdr:from>
    <xdr:to>
      <xdr:col>20</xdr:col>
      <xdr:colOff>314610</xdr:colOff>
      <xdr:row>2</xdr:row>
      <xdr:rowOff>247762</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D6857A14-8A06-4B6A-ABD5-3E20CBB182B2}"/>
            </a:ext>
          </a:extLst>
        </xdr:cNvPr>
        <xdr:cNvSpPr/>
      </xdr:nvSpPr>
      <xdr:spPr>
        <a:xfrm>
          <a:off x="4213299" y="489473"/>
          <a:ext cx="2858458" cy="34099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p>
      </xdr:txBody>
    </xdr:sp>
    <xdr:clientData fPrintsWithSheet="0"/>
  </xdr:twoCellAnchor>
  <xdr:twoCellAnchor>
    <xdr:from>
      <xdr:col>21</xdr:col>
      <xdr:colOff>67236</xdr:colOff>
      <xdr:row>1</xdr:row>
      <xdr:rowOff>192405</xdr:rowOff>
    </xdr:from>
    <xdr:to>
      <xdr:col>31</xdr:col>
      <xdr:colOff>239132</xdr:colOff>
      <xdr:row>2</xdr:row>
      <xdr:rowOff>243952</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D9E3FBF6-ACA2-4124-80EC-E300E1E3DE48}"/>
            </a:ext>
          </a:extLst>
        </xdr:cNvPr>
        <xdr:cNvSpPr/>
      </xdr:nvSpPr>
      <xdr:spPr>
        <a:xfrm>
          <a:off x="7171765" y="483758"/>
          <a:ext cx="364572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③請求書（指定様式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一般諸工事・その他）へ移動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32</xdr:col>
      <xdr:colOff>224118</xdr:colOff>
      <xdr:row>3</xdr:row>
      <xdr:rowOff>119454</xdr:rowOff>
    </xdr:from>
    <xdr:to>
      <xdr:col>38</xdr:col>
      <xdr:colOff>132453</xdr:colOff>
      <xdr:row>5</xdr:row>
      <xdr:rowOff>155543</xdr:rowOff>
    </xdr:to>
    <xdr:sp macro="" textlink="">
      <xdr:nvSpPr>
        <xdr:cNvPr id="6" name="shpSquare01" descr="付箋検索用文字列">
          <a:extLst>
            <a:ext uri="{FF2B5EF4-FFF2-40B4-BE49-F238E27FC236}">
              <a16:creationId xmlns:a16="http://schemas.microsoft.com/office/drawing/2014/main" id="{1F42240E-46B9-4F2E-9B8C-D0590C9BB325}"/>
            </a:ext>
          </a:extLst>
        </xdr:cNvPr>
        <xdr:cNvSpPr/>
      </xdr:nvSpPr>
      <xdr:spPr>
        <a:xfrm>
          <a:off x="11149853" y="993513"/>
          <a:ext cx="1992629" cy="61879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出面期間をご入力ください。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カレンダーへ反映されます。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twoCellAnchor editAs="oneCell">
    <xdr:from>
      <xdr:col>32</xdr:col>
      <xdr:colOff>209103</xdr:colOff>
      <xdr:row>6</xdr:row>
      <xdr:rowOff>59839</xdr:rowOff>
    </xdr:from>
    <xdr:to>
      <xdr:col>49</xdr:col>
      <xdr:colOff>226772</xdr:colOff>
      <xdr:row>9</xdr:row>
      <xdr:rowOff>18410</xdr:rowOff>
    </xdr:to>
    <xdr:sp macro="" textlink="">
      <xdr:nvSpPr>
        <xdr:cNvPr id="3" name="shpSquare01" descr="付箋検索用文字列">
          <a:extLst>
            <a:ext uri="{FF2B5EF4-FFF2-40B4-BE49-F238E27FC236}">
              <a16:creationId xmlns:a16="http://schemas.microsoft.com/office/drawing/2014/main" id="{1183554C-6241-4481-B834-2A2F2EA05F33}"/>
            </a:ext>
          </a:extLst>
        </xdr:cNvPr>
        <xdr:cNvSpPr/>
      </xdr:nvSpPr>
      <xdr:spPr>
        <a:xfrm>
          <a:off x="11134838" y="1807957"/>
          <a:ext cx="5923169" cy="83643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③請求書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一般諸工事・その他</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注）③出面明細書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一般諸工事・その他</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twoCellAnchor editAs="oneCell">
    <xdr:from>
      <xdr:col>32</xdr:col>
      <xdr:colOff>222213</xdr:colOff>
      <xdr:row>3</xdr:row>
      <xdr:rowOff>121359</xdr:rowOff>
    </xdr:from>
    <xdr:to>
      <xdr:col>38</xdr:col>
      <xdr:colOff>130548</xdr:colOff>
      <xdr:row>5</xdr:row>
      <xdr:rowOff>153638</xdr:rowOff>
    </xdr:to>
    <xdr:sp macro="" textlink="">
      <xdr:nvSpPr>
        <xdr:cNvPr id="7" name="shpSquare01" descr="付箋検索用文字列">
          <a:extLst>
            <a:ext uri="{FF2B5EF4-FFF2-40B4-BE49-F238E27FC236}">
              <a16:creationId xmlns:a16="http://schemas.microsoft.com/office/drawing/2014/main" id="{5F6BCAF4-284A-40A0-861C-3FC1F80EFCC9}"/>
            </a:ext>
          </a:extLst>
        </xdr:cNvPr>
        <xdr:cNvSpPr/>
      </xdr:nvSpPr>
      <xdr:spPr>
        <a:xfrm>
          <a:off x="11147948" y="995418"/>
          <a:ext cx="1996439" cy="61498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出面期間をご入力ください。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カレンダーへ反映されます。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dr:col>5</xdr:col>
      <xdr:colOff>148590</xdr:colOff>
      <xdr:row>0</xdr:row>
      <xdr:rowOff>53340</xdr:rowOff>
    </xdr:from>
    <xdr:to>
      <xdr:col>14</xdr:col>
      <xdr:colOff>25723</xdr:colOff>
      <xdr:row>0</xdr:row>
      <xdr:rowOff>396240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6A0313FE-6357-464C-9231-7B0EE096AA5E}"/>
            </a:ext>
          </a:extLst>
        </xdr:cNvPr>
        <xdr:cNvSpPr/>
      </xdr:nvSpPr>
      <xdr:spPr>
        <a:xfrm>
          <a:off x="1815465" y="57150"/>
          <a:ext cx="2873698"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14</xdr:col>
      <xdr:colOff>95249</xdr:colOff>
      <xdr:row>0</xdr:row>
      <xdr:rowOff>53340</xdr:rowOff>
    </xdr:from>
    <xdr:to>
      <xdr:col>22</xdr:col>
      <xdr:colOff>268604</xdr:colOff>
      <xdr:row>0</xdr:row>
      <xdr:rowOff>396240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F9654B3F-D46C-4453-9A3A-C53A59B417EA}"/>
            </a:ext>
          </a:extLst>
        </xdr:cNvPr>
        <xdr:cNvSpPr/>
      </xdr:nvSpPr>
      <xdr:spPr>
        <a:xfrm>
          <a:off x="4766309" y="57150"/>
          <a:ext cx="283654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723900</xdr:colOff>
      <xdr:row>0</xdr:row>
      <xdr:rowOff>57150</xdr:rowOff>
    </xdr:from>
    <xdr:to>
      <xdr:col>15</xdr:col>
      <xdr:colOff>168598</xdr:colOff>
      <xdr:row>0</xdr:row>
      <xdr:rowOff>396240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184268E-2ECE-4FA4-BA8C-661078159DAC}"/>
            </a:ext>
          </a:extLst>
        </xdr:cNvPr>
        <xdr:cNvSpPr/>
      </xdr:nvSpPr>
      <xdr:spPr>
        <a:xfrm>
          <a:off x="4657725" y="53340"/>
          <a:ext cx="2858458" cy="34671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基本情報</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必須</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0</xdr:col>
      <xdr:colOff>57150</xdr:colOff>
      <xdr:row>0</xdr:row>
      <xdr:rowOff>112511</xdr:rowOff>
    </xdr:from>
    <xdr:to>
      <xdr:col>26</xdr:col>
      <xdr:colOff>224790</xdr:colOff>
      <xdr:row>0</xdr:row>
      <xdr:rowOff>436511</xdr:rowOff>
    </xdr:to>
    <xdr:grpSp>
      <xdr:nvGrpSpPr>
        <xdr:cNvPr id="11" name="グループ化 10">
          <a:extLst>
            <a:ext uri="{FF2B5EF4-FFF2-40B4-BE49-F238E27FC236}">
              <a16:creationId xmlns:a16="http://schemas.microsoft.com/office/drawing/2014/main" id="{BAD41C6D-FAF1-6E89-7161-E76FDC99F6BB}"/>
            </a:ext>
          </a:extLst>
        </xdr:cNvPr>
        <xdr:cNvGrpSpPr/>
      </xdr:nvGrpSpPr>
      <xdr:grpSpPr>
        <a:xfrm>
          <a:off x="53340" y="112511"/>
          <a:ext cx="9344025" cy="327810"/>
          <a:chOff x="57150" y="112511"/>
          <a:chExt cx="9225915" cy="324000"/>
        </a:xfrm>
      </xdr:grpSpPr>
      <xdr:sp macro="" textlink="">
        <xdr:nvSpPr>
          <xdr:cNvPr id="3" name="正方形/長方形 2">
            <a:hlinkClick xmlns:r="http://schemas.openxmlformats.org/officeDocument/2006/relationships" r:id="rId1"/>
            <a:extLst>
              <a:ext uri="{FF2B5EF4-FFF2-40B4-BE49-F238E27FC236}">
                <a16:creationId xmlns:a16="http://schemas.microsoft.com/office/drawing/2014/main" id="{8E3FCDCB-4036-FA9E-7671-B78120645009}"/>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4" name="正方形/長方形 3">
            <a:hlinkClick xmlns:r="http://schemas.openxmlformats.org/officeDocument/2006/relationships" r:id="rId2"/>
            <a:extLst>
              <a:ext uri="{FF2B5EF4-FFF2-40B4-BE49-F238E27FC236}">
                <a16:creationId xmlns:a16="http://schemas.microsoft.com/office/drawing/2014/main" id="{11C79DC5-9176-4F7D-AB70-DCEB97AA5017}"/>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5" name="正方形/長方形 4">
            <a:hlinkClick xmlns:r="http://schemas.openxmlformats.org/officeDocument/2006/relationships" r:id="rId3"/>
            <a:extLst>
              <a:ext uri="{FF2B5EF4-FFF2-40B4-BE49-F238E27FC236}">
                <a16:creationId xmlns:a16="http://schemas.microsoft.com/office/drawing/2014/main" id="{DC841031-37A3-47F2-9192-49F990608290}"/>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6" name="正方形/長方形 5">
            <a:hlinkClick xmlns:r="http://schemas.openxmlformats.org/officeDocument/2006/relationships" r:id="rId4"/>
            <a:extLst>
              <a:ext uri="{FF2B5EF4-FFF2-40B4-BE49-F238E27FC236}">
                <a16:creationId xmlns:a16="http://schemas.microsoft.com/office/drawing/2014/main" id="{5A571B31-97AF-45FA-8547-CF0E6552CD6F}"/>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1</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xdr:from>
      <xdr:col>26</xdr:col>
      <xdr:colOff>325755</xdr:colOff>
      <xdr:row>6</xdr:row>
      <xdr:rowOff>228600</xdr:rowOff>
    </xdr:from>
    <xdr:to>
      <xdr:col>43</xdr:col>
      <xdr:colOff>56250</xdr:colOff>
      <xdr:row>15</xdr:row>
      <xdr:rowOff>89205</xdr:rowOff>
    </xdr:to>
    <xdr:grpSp>
      <xdr:nvGrpSpPr>
        <xdr:cNvPr id="13" name="グループ化 12">
          <a:extLst>
            <a:ext uri="{FF2B5EF4-FFF2-40B4-BE49-F238E27FC236}">
              <a16:creationId xmlns:a16="http://schemas.microsoft.com/office/drawing/2014/main" id="{9BCC3CAA-5D9B-78DB-5317-3947EA947122}"/>
            </a:ext>
          </a:extLst>
        </xdr:cNvPr>
        <xdr:cNvGrpSpPr/>
      </xdr:nvGrpSpPr>
      <xdr:grpSpPr>
        <a:xfrm>
          <a:off x="9494520" y="1895475"/>
          <a:ext cx="5405490" cy="2026590"/>
          <a:chOff x="9380220" y="1895475"/>
          <a:chExt cx="5397870" cy="1782750"/>
        </a:xfrm>
      </xdr:grpSpPr>
      <xdr:sp macro="" textlink="">
        <xdr:nvSpPr>
          <xdr:cNvPr id="2" name="shpSquare01" descr="付箋検索用文字列">
            <a:extLst>
              <a:ext uri="{FF2B5EF4-FFF2-40B4-BE49-F238E27FC236}">
                <a16:creationId xmlns:a16="http://schemas.microsoft.com/office/drawing/2014/main" id="{4770C200-E621-4888-82CB-7DA05A16049C}"/>
              </a:ext>
            </a:extLst>
          </xdr:cNvPr>
          <xdr:cNvSpPr/>
        </xdr:nvSpPr>
        <xdr:spPr>
          <a:xfrm>
            <a:off x="9382125" y="1895475"/>
            <a:ext cx="2533002" cy="38443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請求書は</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１案件に１枚　</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作成してください</a:t>
            </a:r>
          </a:p>
        </xdr:txBody>
      </xdr:sp>
      <xdr:sp macro="" textlink="">
        <xdr:nvSpPr>
          <xdr:cNvPr id="7" name="shpSquare01" descr="付箋検索用文字列">
            <a:extLst>
              <a:ext uri="{FF2B5EF4-FFF2-40B4-BE49-F238E27FC236}">
                <a16:creationId xmlns:a16="http://schemas.microsoft.com/office/drawing/2014/main" id="{E69C90EB-560C-4109-A303-64D087491C28}"/>
              </a:ext>
            </a:extLst>
          </xdr:cNvPr>
          <xdr:cNvSpPr/>
        </xdr:nvSpPr>
        <xdr:spPr>
          <a:xfrm>
            <a:off x="9382125" y="2381470"/>
            <a:ext cx="2647909" cy="60841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入力箇所は必ず最終チェックをお願い致します。</a:t>
            </a:r>
          </a:p>
        </xdr:txBody>
      </xdr:sp>
      <xdr:sp macro="" textlink="">
        <xdr:nvSpPr>
          <xdr:cNvPr id="8" name="正方形/長方形 7">
            <a:extLst>
              <a:ext uri="{FF2B5EF4-FFF2-40B4-BE49-F238E27FC236}">
                <a16:creationId xmlns:a16="http://schemas.microsoft.com/office/drawing/2014/main" id="{7FBADD53-2A0D-460A-8ED6-F057CCE53AF0}"/>
              </a:ext>
            </a:extLst>
          </xdr:cNvPr>
          <xdr:cNvSpPr/>
        </xdr:nvSpPr>
        <xdr:spPr>
          <a:xfrm>
            <a:off x="9524799" y="2436530"/>
            <a:ext cx="558365" cy="197681"/>
          </a:xfrm>
          <a:prstGeom prst="rect">
            <a:avLst/>
          </a:prstGeom>
          <a:solidFill>
            <a:schemeClr val="accent6">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shpSquare01" descr="付箋検索用文字列">
            <a:extLst>
              <a:ext uri="{FF2B5EF4-FFF2-40B4-BE49-F238E27FC236}">
                <a16:creationId xmlns:a16="http://schemas.microsoft.com/office/drawing/2014/main" id="{D9FC6062-6017-4AF3-88F0-874C9F6E4F15}"/>
              </a:ext>
            </a:extLst>
          </xdr:cNvPr>
          <xdr:cNvSpPr/>
        </xdr:nvSpPr>
        <xdr:spPr>
          <a:xfrm>
            <a:off x="9380220" y="3067050"/>
            <a:ext cx="5397870"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物品・レンタルの場合・・・①物品請求　内訳書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1</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もしくは貴社書式の内訳書をご提出ください。</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人工単価記載ありの場合・・・①出面明細書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をご提出ください。</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37</xdr:col>
      <xdr:colOff>0</xdr:colOff>
      <xdr:row>5</xdr:row>
      <xdr:rowOff>0</xdr:rowOff>
    </xdr:from>
    <xdr:to>
      <xdr:col>42</xdr:col>
      <xdr:colOff>247559</xdr:colOff>
      <xdr:row>6</xdr:row>
      <xdr:rowOff>96239</xdr:rowOff>
    </xdr:to>
    <xdr:sp macro="" textlink="">
      <xdr:nvSpPr>
        <xdr:cNvPr id="2" name="shpSquare01" descr="付箋検索用文字列">
          <a:extLst>
            <a:ext uri="{FF2B5EF4-FFF2-40B4-BE49-F238E27FC236}">
              <a16:creationId xmlns:a16="http://schemas.microsoft.com/office/drawing/2014/main" id="{3DB0BFD7-55C7-439A-AB2A-55B7D60C6205}"/>
            </a:ext>
          </a:extLst>
        </xdr:cNvPr>
        <xdr:cNvSpPr/>
      </xdr:nvSpPr>
      <xdr:spPr>
        <a:xfrm>
          <a:off x="12405360" y="1539240"/>
          <a:ext cx="1925864" cy="37246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貴社納品明細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の提出でも可。</a:t>
          </a:r>
        </a:p>
      </xdr:txBody>
    </xdr:sp>
    <xdr:clientData/>
  </xdr:twoCellAnchor>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73AFED62-3A4C-4CC7-925B-457A4B1A4AF8}"/>
            </a:ext>
          </a:extLst>
        </xdr:cNvPr>
        <xdr:cNvSpPr/>
      </xdr:nvSpPr>
      <xdr:spPr>
        <a:xfrm>
          <a:off x="1508760" y="60960"/>
          <a:ext cx="2866078" cy="32004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A68FCB15-2184-44B9-9A19-FE64C83B9747}"/>
            </a:ext>
          </a:extLst>
        </xdr:cNvPr>
        <xdr:cNvSpPr/>
      </xdr:nvSpPr>
      <xdr:spPr>
        <a:xfrm>
          <a:off x="4454368" y="38100"/>
          <a:ext cx="284988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314325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E0318226-A633-4E5A-A746-7301031ED950}"/>
            </a:ext>
          </a:extLst>
        </xdr:cNvPr>
        <xdr:cNvSpPr/>
      </xdr:nvSpPr>
      <xdr:spPr>
        <a:xfrm>
          <a:off x="7336633" y="38100"/>
          <a:ext cx="331231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1</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oneCellAnchor>
    <xdr:from>
      <xdr:col>37</xdr:col>
      <xdr:colOff>20955</xdr:colOff>
      <xdr:row>6</xdr:row>
      <xdr:rowOff>169545</xdr:rowOff>
    </xdr:from>
    <xdr:ext cx="4435812" cy="844059"/>
    <xdr:sp macro="" textlink="">
      <xdr:nvSpPr>
        <xdr:cNvPr id="6" name="shpSquare01" descr="付箋検索用文字列">
          <a:extLst>
            <a:ext uri="{FF2B5EF4-FFF2-40B4-BE49-F238E27FC236}">
              <a16:creationId xmlns:a16="http://schemas.microsoft.com/office/drawing/2014/main" id="{D6D030A8-24DD-4AA3-B08C-5F23D5BF0A85}"/>
            </a:ext>
          </a:extLst>
        </xdr:cNvPr>
        <xdr:cNvSpPr/>
      </xdr:nvSpPr>
      <xdr:spPr>
        <a:xfrm>
          <a:off x="12355830" y="1988820"/>
          <a:ext cx="4435812" cy="84405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①請求書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請負</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)1</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注）①物品請求　内訳書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1</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34290</xdr:colOff>
      <xdr:row>0</xdr:row>
      <xdr:rowOff>97155</xdr:rowOff>
    </xdr:from>
    <xdr:to>
      <xdr:col>26</xdr:col>
      <xdr:colOff>209550</xdr:colOff>
      <xdr:row>0</xdr:row>
      <xdr:rowOff>411630</xdr:rowOff>
    </xdr:to>
    <xdr:grpSp>
      <xdr:nvGrpSpPr>
        <xdr:cNvPr id="2" name="グループ化 1">
          <a:extLst>
            <a:ext uri="{FF2B5EF4-FFF2-40B4-BE49-F238E27FC236}">
              <a16:creationId xmlns:a16="http://schemas.microsoft.com/office/drawing/2014/main" id="{F16B3FF7-5725-4472-AEE7-88A878C6CFE4}"/>
            </a:ext>
          </a:extLst>
        </xdr:cNvPr>
        <xdr:cNvGrpSpPr/>
      </xdr:nvGrpSpPr>
      <xdr:grpSpPr>
        <a:xfrm>
          <a:off x="34290" y="93345"/>
          <a:ext cx="9344025" cy="31638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9DB3280E-6AFC-D829-282C-001537860E24}"/>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2B22B95F-1D48-AB96-8461-58A5B4FCEAC8}"/>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96227BF8-10E2-D3BD-52D9-486D8674A1F1}"/>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933341DC-FB3F-D0D5-C75B-12EFBCB43210}"/>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2</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xdr:from>
      <xdr:col>27</xdr:col>
      <xdr:colOff>0</xdr:colOff>
      <xdr:row>10</xdr:row>
      <xdr:rowOff>0</xdr:rowOff>
    </xdr:from>
    <xdr:to>
      <xdr:col>43</xdr:col>
      <xdr:colOff>71490</xdr:colOff>
      <xdr:row>17</xdr:row>
      <xdr:rowOff>64440</xdr:rowOff>
    </xdr:to>
    <xdr:grpSp>
      <xdr:nvGrpSpPr>
        <xdr:cNvPr id="3" name="グループ化 2">
          <a:extLst>
            <a:ext uri="{FF2B5EF4-FFF2-40B4-BE49-F238E27FC236}">
              <a16:creationId xmlns:a16="http://schemas.microsoft.com/office/drawing/2014/main" id="{20888AF0-91FA-4781-A8A0-95B1DED6C2F9}"/>
            </a:ext>
          </a:extLst>
        </xdr:cNvPr>
        <xdr:cNvGrpSpPr/>
      </xdr:nvGrpSpPr>
      <xdr:grpSpPr>
        <a:xfrm>
          <a:off x="9505950" y="2619375"/>
          <a:ext cx="5403585" cy="1784655"/>
          <a:chOff x="9380220" y="1895475"/>
          <a:chExt cx="5397870" cy="1782750"/>
        </a:xfrm>
      </xdr:grpSpPr>
      <xdr:sp macro="" textlink="">
        <xdr:nvSpPr>
          <xdr:cNvPr id="6" name="shpSquare01" descr="付箋検索用文字列">
            <a:extLst>
              <a:ext uri="{FF2B5EF4-FFF2-40B4-BE49-F238E27FC236}">
                <a16:creationId xmlns:a16="http://schemas.microsoft.com/office/drawing/2014/main" id="{3DFD4BB5-A009-D38F-BFC5-37E6D5C40E36}"/>
              </a:ext>
            </a:extLst>
          </xdr:cNvPr>
          <xdr:cNvSpPr/>
        </xdr:nvSpPr>
        <xdr:spPr>
          <a:xfrm>
            <a:off x="9382125" y="1895475"/>
            <a:ext cx="2533002" cy="38443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請求書は</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１案件に１枚　</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作成してください</a:t>
            </a:r>
          </a:p>
        </xdr:txBody>
      </xdr:sp>
      <xdr:sp macro="" textlink="">
        <xdr:nvSpPr>
          <xdr:cNvPr id="7" name="shpSquare01" descr="付箋検索用文字列">
            <a:extLst>
              <a:ext uri="{FF2B5EF4-FFF2-40B4-BE49-F238E27FC236}">
                <a16:creationId xmlns:a16="http://schemas.microsoft.com/office/drawing/2014/main" id="{F43348A8-73CB-D157-9470-42E5BA3464EF}"/>
              </a:ext>
            </a:extLst>
          </xdr:cNvPr>
          <xdr:cNvSpPr/>
        </xdr:nvSpPr>
        <xdr:spPr>
          <a:xfrm>
            <a:off x="9382125" y="2381470"/>
            <a:ext cx="2647909" cy="60841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入力箇所は必ず最終チェックをお願い致します。</a:t>
            </a:r>
          </a:p>
        </xdr:txBody>
      </xdr:sp>
      <xdr:sp macro="" textlink="">
        <xdr:nvSpPr>
          <xdr:cNvPr id="14" name="正方形/長方形 13">
            <a:extLst>
              <a:ext uri="{FF2B5EF4-FFF2-40B4-BE49-F238E27FC236}">
                <a16:creationId xmlns:a16="http://schemas.microsoft.com/office/drawing/2014/main" id="{692F2DBE-BB66-7CCD-FC99-1CB624322767}"/>
              </a:ext>
            </a:extLst>
          </xdr:cNvPr>
          <xdr:cNvSpPr/>
        </xdr:nvSpPr>
        <xdr:spPr>
          <a:xfrm>
            <a:off x="9524800" y="2436530"/>
            <a:ext cx="526170" cy="279346"/>
          </a:xfrm>
          <a:prstGeom prst="rect">
            <a:avLst/>
          </a:prstGeom>
          <a:solidFill>
            <a:schemeClr val="accent6">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shpSquare01" descr="付箋検索用文字列">
            <a:extLst>
              <a:ext uri="{FF2B5EF4-FFF2-40B4-BE49-F238E27FC236}">
                <a16:creationId xmlns:a16="http://schemas.microsoft.com/office/drawing/2014/main" id="{9434F451-3F96-2324-4D66-C3FDA3B5CC96}"/>
              </a:ext>
            </a:extLst>
          </xdr:cNvPr>
          <xdr:cNvSpPr/>
        </xdr:nvSpPr>
        <xdr:spPr>
          <a:xfrm>
            <a:off x="9380220" y="3067050"/>
            <a:ext cx="5397870"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物品・レンタルの場合・・・①物品請求　内訳書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2</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もしくは貴社書式の内訳書をご提出ください。</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人工単価記載ありの場合・・・①出面明細書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をご提出ください。</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37</xdr:col>
      <xdr:colOff>0</xdr:colOff>
      <xdr:row>5</xdr:row>
      <xdr:rowOff>0</xdr:rowOff>
    </xdr:from>
    <xdr:to>
      <xdr:col>42</xdr:col>
      <xdr:colOff>251369</xdr:colOff>
      <xdr:row>6</xdr:row>
      <xdr:rowOff>92429</xdr:rowOff>
    </xdr:to>
    <xdr:sp macro="" textlink="">
      <xdr:nvSpPr>
        <xdr:cNvPr id="2" name="shpSquare01" descr="付箋検索用文字列">
          <a:extLst>
            <a:ext uri="{FF2B5EF4-FFF2-40B4-BE49-F238E27FC236}">
              <a16:creationId xmlns:a16="http://schemas.microsoft.com/office/drawing/2014/main" id="{38BC4526-D588-4A18-9A94-AFEBEBE5024D}"/>
            </a:ext>
          </a:extLst>
        </xdr:cNvPr>
        <xdr:cNvSpPr/>
      </xdr:nvSpPr>
      <xdr:spPr>
        <a:xfrm>
          <a:off x="12334875" y="1543050"/>
          <a:ext cx="1914434" cy="37246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貴社納品明細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の提出でも可。</a:t>
          </a:r>
        </a:p>
      </xdr:txBody>
    </xdr:sp>
    <xdr:clientData/>
  </xdr:twoCellAnchor>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D18587AC-D84F-4911-9D39-2B6DC11CB049}"/>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81D3DBA7-5DB1-4A48-915E-A57FB68C2562}"/>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295275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77D688AA-DF3C-4346-8D21-3B430DC59A9A}"/>
            </a:ext>
          </a:extLst>
        </xdr:cNvPr>
        <xdr:cNvSpPr/>
      </xdr:nvSpPr>
      <xdr:spPr>
        <a:xfrm>
          <a:off x="7336633" y="38100"/>
          <a:ext cx="329326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2</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37</xdr:col>
      <xdr:colOff>15240</xdr:colOff>
      <xdr:row>6</xdr:row>
      <xdr:rowOff>173355</xdr:rowOff>
    </xdr:from>
    <xdr:to>
      <xdr:col>50</xdr:col>
      <xdr:colOff>117177</xdr:colOff>
      <xdr:row>9</xdr:row>
      <xdr:rowOff>188739</xdr:rowOff>
    </xdr:to>
    <xdr:sp macro="" textlink="">
      <xdr:nvSpPr>
        <xdr:cNvPr id="7" name="shpSquare01" descr="付箋検索用文字列">
          <a:extLst>
            <a:ext uri="{FF2B5EF4-FFF2-40B4-BE49-F238E27FC236}">
              <a16:creationId xmlns:a16="http://schemas.microsoft.com/office/drawing/2014/main" id="{07AAC2CF-FEA2-471E-B4E9-BCD50EBA7E4F}"/>
            </a:ext>
          </a:extLst>
        </xdr:cNvPr>
        <xdr:cNvSpPr/>
      </xdr:nvSpPr>
      <xdr:spPr>
        <a:xfrm>
          <a:off x="12350115" y="1992630"/>
          <a:ext cx="4435812" cy="84405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①請求書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請負</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)2</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注）①物品請求　内訳書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2</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53340</xdr:colOff>
      <xdr:row>0</xdr:row>
      <xdr:rowOff>97155</xdr:rowOff>
    </xdr:from>
    <xdr:to>
      <xdr:col>26</xdr:col>
      <xdr:colOff>207645</xdr:colOff>
      <xdr:row>0</xdr:row>
      <xdr:rowOff>407820</xdr:rowOff>
    </xdr:to>
    <xdr:grpSp>
      <xdr:nvGrpSpPr>
        <xdr:cNvPr id="2" name="グループ化 1">
          <a:extLst>
            <a:ext uri="{FF2B5EF4-FFF2-40B4-BE49-F238E27FC236}">
              <a16:creationId xmlns:a16="http://schemas.microsoft.com/office/drawing/2014/main" id="{02CB0320-DF8B-4E89-B2E6-159D4378AFA1}"/>
            </a:ext>
          </a:extLst>
        </xdr:cNvPr>
        <xdr:cNvGrpSpPr/>
      </xdr:nvGrpSpPr>
      <xdr:grpSpPr>
        <a:xfrm>
          <a:off x="57150" y="93345"/>
          <a:ext cx="9326880" cy="31257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471CF41A-F131-40DE-B016-C71716F6DB51}"/>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57A6525A-FE3E-FBBD-5DCB-B136ADF7E135}"/>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23347F12-3586-0650-C0E2-93C041FAB6AC}"/>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EF0F4D49-497C-BDF2-6815-B2C35DD432FB}"/>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3</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xdr:from>
      <xdr:col>27</xdr:col>
      <xdr:colOff>0</xdr:colOff>
      <xdr:row>10</xdr:row>
      <xdr:rowOff>0</xdr:rowOff>
    </xdr:from>
    <xdr:to>
      <xdr:col>43</xdr:col>
      <xdr:colOff>71490</xdr:colOff>
      <xdr:row>17</xdr:row>
      <xdr:rowOff>64440</xdr:rowOff>
    </xdr:to>
    <xdr:grpSp>
      <xdr:nvGrpSpPr>
        <xdr:cNvPr id="3" name="グループ化 2">
          <a:extLst>
            <a:ext uri="{FF2B5EF4-FFF2-40B4-BE49-F238E27FC236}">
              <a16:creationId xmlns:a16="http://schemas.microsoft.com/office/drawing/2014/main" id="{0B9E0C65-4EE3-49CE-A2E5-368027C1E0D4}"/>
            </a:ext>
          </a:extLst>
        </xdr:cNvPr>
        <xdr:cNvGrpSpPr/>
      </xdr:nvGrpSpPr>
      <xdr:grpSpPr>
        <a:xfrm>
          <a:off x="9505950" y="2619375"/>
          <a:ext cx="5403585" cy="1784655"/>
          <a:chOff x="9380220" y="1895475"/>
          <a:chExt cx="5397870" cy="1782750"/>
        </a:xfrm>
      </xdr:grpSpPr>
      <xdr:sp macro="" textlink="">
        <xdr:nvSpPr>
          <xdr:cNvPr id="6" name="shpSquare01" descr="付箋検索用文字列">
            <a:extLst>
              <a:ext uri="{FF2B5EF4-FFF2-40B4-BE49-F238E27FC236}">
                <a16:creationId xmlns:a16="http://schemas.microsoft.com/office/drawing/2014/main" id="{A1CA6765-7BD6-66CD-7D6B-E5E9A266D3DE}"/>
              </a:ext>
            </a:extLst>
          </xdr:cNvPr>
          <xdr:cNvSpPr/>
        </xdr:nvSpPr>
        <xdr:spPr>
          <a:xfrm>
            <a:off x="9382125" y="1895475"/>
            <a:ext cx="2533002" cy="38443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請求書は</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１案件に１枚　</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作成してください</a:t>
            </a:r>
          </a:p>
        </xdr:txBody>
      </xdr:sp>
      <xdr:sp macro="" textlink="">
        <xdr:nvSpPr>
          <xdr:cNvPr id="7" name="shpSquare01" descr="付箋検索用文字列">
            <a:extLst>
              <a:ext uri="{FF2B5EF4-FFF2-40B4-BE49-F238E27FC236}">
                <a16:creationId xmlns:a16="http://schemas.microsoft.com/office/drawing/2014/main" id="{6DC65F67-FD6F-426A-B110-C46921BA06B1}"/>
              </a:ext>
            </a:extLst>
          </xdr:cNvPr>
          <xdr:cNvSpPr/>
        </xdr:nvSpPr>
        <xdr:spPr>
          <a:xfrm>
            <a:off x="9382125" y="2381470"/>
            <a:ext cx="2647909" cy="608411"/>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no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入力箇所は必ず最終チェックをお願い致します。</a:t>
            </a:r>
          </a:p>
        </xdr:txBody>
      </xdr:sp>
      <xdr:sp macro="" textlink="">
        <xdr:nvSpPr>
          <xdr:cNvPr id="14" name="正方形/長方形 13">
            <a:extLst>
              <a:ext uri="{FF2B5EF4-FFF2-40B4-BE49-F238E27FC236}">
                <a16:creationId xmlns:a16="http://schemas.microsoft.com/office/drawing/2014/main" id="{3A30A32B-A8C4-23C1-3D00-FDFB2E42E941}"/>
              </a:ext>
            </a:extLst>
          </xdr:cNvPr>
          <xdr:cNvSpPr/>
        </xdr:nvSpPr>
        <xdr:spPr>
          <a:xfrm>
            <a:off x="9524800" y="2436530"/>
            <a:ext cx="526170" cy="279346"/>
          </a:xfrm>
          <a:prstGeom prst="rect">
            <a:avLst/>
          </a:prstGeom>
          <a:solidFill>
            <a:schemeClr val="accent6">
              <a:lumMod val="20000"/>
              <a:lumOff val="80000"/>
            </a:schemeClr>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shpSquare01" descr="付箋検索用文字列">
            <a:extLst>
              <a:ext uri="{FF2B5EF4-FFF2-40B4-BE49-F238E27FC236}">
                <a16:creationId xmlns:a16="http://schemas.microsoft.com/office/drawing/2014/main" id="{C2C76807-6114-0B1B-BFDD-A800124247AE}"/>
              </a:ext>
            </a:extLst>
          </xdr:cNvPr>
          <xdr:cNvSpPr/>
        </xdr:nvSpPr>
        <xdr:spPr>
          <a:xfrm>
            <a:off x="9380220" y="3067050"/>
            <a:ext cx="5397870"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物品・レンタルの場合・・・①物品請求　内訳書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3</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もしくは貴社書式の内訳書をご提出ください。</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人工単価記載ありの場合・・・①出面明細書</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労務</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をご提出ください。</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37</xdr:col>
      <xdr:colOff>0</xdr:colOff>
      <xdr:row>5</xdr:row>
      <xdr:rowOff>0</xdr:rowOff>
    </xdr:from>
    <xdr:to>
      <xdr:col>42</xdr:col>
      <xdr:colOff>251369</xdr:colOff>
      <xdr:row>6</xdr:row>
      <xdr:rowOff>92429</xdr:rowOff>
    </xdr:to>
    <xdr:sp macro="" textlink="">
      <xdr:nvSpPr>
        <xdr:cNvPr id="2" name="shpSquare01" descr="付箋検索用文字列">
          <a:extLst>
            <a:ext uri="{FF2B5EF4-FFF2-40B4-BE49-F238E27FC236}">
              <a16:creationId xmlns:a16="http://schemas.microsoft.com/office/drawing/2014/main" id="{73C3D25E-32CD-4F74-AE5A-C52440619B37}"/>
            </a:ext>
          </a:extLst>
        </xdr:cNvPr>
        <xdr:cNvSpPr/>
      </xdr:nvSpPr>
      <xdr:spPr>
        <a:xfrm>
          <a:off x="12334875" y="1543050"/>
          <a:ext cx="1918244" cy="368654"/>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貴社納品明細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の提出でも可。</a:t>
          </a:r>
        </a:p>
      </xdr:txBody>
    </xdr:sp>
    <xdr:clientData/>
  </xdr:twoCellAnchor>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1CF96A8C-77FA-4DDC-89C4-7266F2FC9146}"/>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基本情報</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必須</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3C6F1D0C-4CBD-4128-BDFB-86C3FD1A91F0}"/>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4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323850</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70D8F581-AFB8-4A7C-80FF-66BB8D3AA5BF}"/>
            </a:ext>
          </a:extLst>
        </xdr:cNvPr>
        <xdr:cNvSpPr/>
      </xdr:nvSpPr>
      <xdr:spPr>
        <a:xfrm>
          <a:off x="7336633" y="38100"/>
          <a:ext cx="3321842"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①請求書（指定様式</a:t>
          </a:r>
          <a:r>
            <a:rPr kumimoji="1" lang="en-US" altLang="ja-JP" sz="1400" b="1">
              <a:solidFill>
                <a:srgbClr val="0070C0"/>
              </a:solidFill>
              <a:latin typeface="Meiryo UI" panose="020B0604030504040204" pitchFamily="50" charset="-128"/>
              <a:ea typeface="Meiryo UI" panose="020B0604030504040204" pitchFamily="50" charset="-128"/>
            </a:rPr>
            <a:t>_</a:t>
          </a:r>
          <a:r>
            <a:rPr kumimoji="1" lang="ja-JP" altLang="en-US" sz="1400" b="1">
              <a:solidFill>
                <a:srgbClr val="0070C0"/>
              </a:solidFill>
              <a:latin typeface="Meiryo UI" panose="020B0604030504040204" pitchFamily="50" charset="-128"/>
              <a:ea typeface="Meiryo UI" panose="020B0604030504040204" pitchFamily="50" charset="-128"/>
            </a:rPr>
            <a:t>請負）</a:t>
          </a:r>
          <a:r>
            <a:rPr kumimoji="1" lang="en-US" altLang="ja-JP" sz="1400" b="1">
              <a:solidFill>
                <a:srgbClr val="0070C0"/>
              </a:solidFill>
              <a:latin typeface="Meiryo UI" panose="020B0604030504040204" pitchFamily="50" charset="-128"/>
              <a:ea typeface="Meiryo UI" panose="020B0604030504040204" pitchFamily="50" charset="-128"/>
            </a:rPr>
            <a:t>3</a:t>
          </a:r>
          <a:r>
            <a:rPr kumimoji="1" lang="ja-JP" altLang="en-US" sz="1400" b="1">
              <a:solidFill>
                <a:srgbClr val="0070C0"/>
              </a:solidFill>
              <a:latin typeface="Meiryo UI" panose="020B0604030504040204" pitchFamily="50" charset="-128"/>
              <a:ea typeface="Meiryo UI" panose="020B0604030504040204" pitchFamily="50" charset="-128"/>
            </a:rPr>
            <a:t>へ移動</a:t>
          </a:r>
          <a:endParaRPr kumimoji="1" lang="en-US" altLang="ja-JP" sz="14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37</xdr:col>
      <xdr:colOff>0</xdr:colOff>
      <xdr:row>6</xdr:row>
      <xdr:rowOff>205740</xdr:rowOff>
    </xdr:from>
    <xdr:to>
      <xdr:col>50</xdr:col>
      <xdr:colOff>98127</xdr:colOff>
      <xdr:row>9</xdr:row>
      <xdr:rowOff>219219</xdr:rowOff>
    </xdr:to>
    <xdr:sp macro="" textlink="">
      <xdr:nvSpPr>
        <xdr:cNvPr id="7" name="shpSquare01" descr="付箋検索用文字列">
          <a:extLst>
            <a:ext uri="{FF2B5EF4-FFF2-40B4-BE49-F238E27FC236}">
              <a16:creationId xmlns:a16="http://schemas.microsoft.com/office/drawing/2014/main" id="{00C504A9-51EC-4D92-9F0A-733B8C65DEB1}"/>
            </a:ext>
          </a:extLst>
        </xdr:cNvPr>
        <xdr:cNvSpPr/>
      </xdr:nvSpPr>
      <xdr:spPr>
        <a:xfrm>
          <a:off x="12334875" y="2025015"/>
          <a:ext cx="4435812" cy="844059"/>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①請求書</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指定様式</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_</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請負</a:t>
          </a:r>
          <a:r>
            <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)3</a:t>
          </a:r>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　を必ずご提出ください。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注）①物品請求　内訳書</a:t>
          </a:r>
          <a:r>
            <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3</a:t>
          </a:r>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　は上記請求書へ入力内容は反映されません。</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rPr>
            <a:t>ご注意ください。</a:t>
          </a:r>
          <a:endParaRPr kumimoji="1" lang="en-US" altLang="ja-JP" sz="1100" b="1">
            <a:ln>
              <a:noFill/>
            </a:ln>
            <a:solidFill>
              <a:srgbClr val="FF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shimoda\Desktop\&#25903;&#25173;&#35531;&#27714;&#26360;&#12501;&#12457;&#12540;&#12510;&#12483;&#12488;&#20316;&#25104;\20250922(&#29289;&#21697;)(&#26666;)&#37428;&#40575;_&#35531;&#27714;&#26360;&#24335;.xlsx" TargetMode="External"/><Relationship Id="rId1" Type="http://schemas.openxmlformats.org/officeDocument/2006/relationships/externalLinkPath" Target="/Users/m-shimoda/Desktop/&#25903;&#25173;&#35531;&#27714;&#26360;&#12501;&#12457;&#12540;&#12510;&#12483;&#12488;&#20316;&#25104;/20250922(&#29289;&#21697;)(&#26666;)&#37428;&#40575;_&#35531;&#27714;&#26360;&#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必須)"/>
      <sheetName val="請求書総括表"/>
      <sheetName val="請求書総括表 (手入力用)"/>
      <sheetName val="設定シート"/>
      <sheetName val="リスト"/>
      <sheetName val="説明シート※こちらに基本情報への説明分をお願い致します。"/>
      <sheetName val="①請求書(物品)1"/>
      <sheetName val="①-1請求書(明細)1"/>
      <sheetName val="①請求書(物品)2"/>
      <sheetName val="①-1請求書(明細)2"/>
      <sheetName val="①請求書(物品)3"/>
      <sheetName val="①-1請求書(明細)3"/>
      <sheetName val="①請求書(物品)4"/>
      <sheetName val="①-1請求書(明細)4"/>
      <sheetName val="①請求書(物品)5"/>
      <sheetName val="①-1請求書(明細)5"/>
      <sheetName val="①請求書(物品)6"/>
      <sheetName val="①-1請求書(明細)6"/>
      <sheetName val="①請求書(物品)7"/>
      <sheetName val="①-1請求書(明細)7"/>
      <sheetName val="①請求書(物品)8"/>
      <sheetName val="①-1請求書(明細)8"/>
      <sheetName val="①請求書(物品)9"/>
      <sheetName val="①-1請求書(明細)9"/>
      <sheetName val="①請求書(物品)10"/>
      <sheetName val="①-1請求書(明細)10"/>
    </sheetNames>
    <sheetDataSet>
      <sheetData sheetId="0" refreshError="1"/>
      <sheetData sheetId="1" refreshError="1"/>
      <sheetData sheetId="2" refreshError="1"/>
      <sheetData sheetId="3">
        <row r="13">
          <cell r="P13" t="str">
            <v>1</v>
          </cell>
        </row>
        <row r="14">
          <cell r="P14" t="str">
            <v>2</v>
          </cell>
        </row>
        <row r="15">
          <cell r="P15" t="str">
            <v>3</v>
          </cell>
        </row>
        <row r="16">
          <cell r="P16" t="str">
            <v>4</v>
          </cell>
        </row>
        <row r="17">
          <cell r="P17" t="str">
            <v>5</v>
          </cell>
        </row>
        <row r="18">
          <cell r="P18" t="str">
            <v>6</v>
          </cell>
        </row>
        <row r="19">
          <cell r="P19" t="str">
            <v>7</v>
          </cell>
        </row>
        <row r="20">
          <cell r="P20" t="str">
            <v>8</v>
          </cell>
        </row>
        <row r="21">
          <cell r="P21" t="str">
            <v>9</v>
          </cell>
        </row>
        <row r="22">
          <cell r="P22" t="str">
            <v>10</v>
          </cell>
        </row>
        <row r="23">
          <cell r="P23" t="str">
            <v>11</v>
          </cell>
        </row>
        <row r="24">
          <cell r="P24" t="str">
            <v>12</v>
          </cell>
        </row>
      </sheetData>
      <sheetData sheetId="4" refreshError="1"/>
      <sheetData sheetId="5" refreshError="1"/>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9.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7.x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8.xml"/><Relationship Id="rId1" Type="http://schemas.openxmlformats.org/officeDocument/2006/relationships/printerSettings" Target="../printerSettings/printerSettings21.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9.xml"/><Relationship Id="rId1" Type="http://schemas.openxmlformats.org/officeDocument/2006/relationships/printerSettings" Target="../printerSettings/printerSettings22.bin"/><Relationship Id="rId4"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0.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24.bin"/><Relationship Id="rId4"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2.xml"/><Relationship Id="rId1" Type="http://schemas.openxmlformats.org/officeDocument/2006/relationships/printerSettings" Target="../printerSettings/printerSettings25.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3.xml"/><Relationship Id="rId1" Type="http://schemas.openxmlformats.org/officeDocument/2006/relationships/printerSettings" Target="../printerSettings/printerSettings26.bin"/><Relationship Id="rId4"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4433A-8E5B-4BC7-9911-A51227DB84DA}">
  <sheetPr codeName="Sheet1">
    <tabColor rgb="FFC00000"/>
    <pageSetUpPr fitToPage="1"/>
  </sheetPr>
  <dimension ref="B1:AN38"/>
  <sheetViews>
    <sheetView showGridLines="0" tabSelected="1" zoomScale="85" zoomScaleNormal="85" workbookViewId="0">
      <selection activeCell="D3" sqref="D3:E3"/>
    </sheetView>
  </sheetViews>
  <sheetFormatPr defaultColWidth="3.81640625" defaultRowHeight="18" customHeight="1" x14ac:dyDescent="0.3"/>
  <cols>
    <col min="1" max="1" width="3" customWidth="1"/>
    <col min="2" max="2" width="5" customWidth="1"/>
    <col min="3" max="5" width="18" customWidth="1"/>
    <col min="6" max="7" width="28.36328125" customWidth="1"/>
    <col min="8" max="8" width="22.7265625" customWidth="1"/>
    <col min="9" max="9" width="6.90625" customWidth="1"/>
    <col min="10" max="10" width="22.7265625" customWidth="1"/>
    <col min="11" max="11" width="6.90625" customWidth="1"/>
    <col min="12" max="12" width="22.7265625" customWidth="1"/>
    <col min="13" max="14" width="5.6328125" hidden="1" customWidth="1"/>
    <col min="15" max="15" width="9.1796875" style="1" hidden="1" customWidth="1"/>
    <col min="16" max="16" width="14" style="58" hidden="1" customWidth="1"/>
    <col min="17" max="17" width="7.453125" style="58" hidden="1" customWidth="1"/>
    <col min="18" max="19" width="9.1796875" style="58" hidden="1" customWidth="1"/>
  </cols>
  <sheetData>
    <row r="1" spans="2:40" ht="12.6" customHeight="1" x14ac:dyDescent="0.3"/>
    <row r="2" spans="2:40" s="1" customFormat="1" ht="18" customHeight="1" x14ac:dyDescent="0.3">
      <c r="B2" s="258" t="s">
        <v>0</v>
      </c>
      <c r="C2" s="259"/>
      <c r="D2" s="256" t="s">
        <v>47</v>
      </c>
      <c r="E2" s="257"/>
      <c r="F2" s="85"/>
      <c r="P2" s="148"/>
      <c r="Q2" s="148"/>
      <c r="R2" s="148"/>
      <c r="S2" s="148"/>
      <c r="AM2"/>
    </row>
    <row r="3" spans="2:40" ht="18" customHeight="1" x14ac:dyDescent="0.3">
      <c r="B3" s="244" t="s">
        <v>1</v>
      </c>
      <c r="C3" s="245"/>
      <c r="D3" s="248" t="s">
        <v>27</v>
      </c>
      <c r="E3" s="249"/>
      <c r="AN3" s="86"/>
    </row>
    <row r="4" spans="2:40" ht="18" customHeight="1" x14ac:dyDescent="0.3">
      <c r="B4" s="244" t="s">
        <v>2</v>
      </c>
      <c r="C4" s="245"/>
      <c r="D4" s="248" t="s">
        <v>15</v>
      </c>
      <c r="E4" s="249"/>
      <c r="AN4" s="86"/>
    </row>
    <row r="5" spans="2:40" ht="18" customHeight="1" x14ac:dyDescent="0.3">
      <c r="B5" s="244" t="s">
        <v>3</v>
      </c>
      <c r="C5" s="245"/>
      <c r="D5" s="248" t="s">
        <v>16</v>
      </c>
      <c r="E5" s="249"/>
      <c r="AN5" s="86"/>
    </row>
    <row r="6" spans="2:40" ht="18" customHeight="1" x14ac:dyDescent="0.3">
      <c r="B6" s="244" t="s">
        <v>14</v>
      </c>
      <c r="C6" s="245"/>
      <c r="D6" s="248" t="s">
        <v>17</v>
      </c>
      <c r="E6" s="249"/>
      <c r="AN6" s="86"/>
    </row>
    <row r="7" spans="2:40" ht="18" customHeight="1" x14ac:dyDescent="0.3">
      <c r="B7" s="244" t="s">
        <v>4</v>
      </c>
      <c r="C7" s="245"/>
      <c r="D7" s="248" t="s">
        <v>19</v>
      </c>
      <c r="E7" s="249"/>
      <c r="AN7" s="86"/>
    </row>
    <row r="8" spans="2:40" ht="18" customHeight="1" x14ac:dyDescent="0.3">
      <c r="B8" s="244" t="s">
        <v>5</v>
      </c>
      <c r="C8" s="245"/>
      <c r="D8" s="248" t="s">
        <v>18</v>
      </c>
      <c r="E8" s="249"/>
      <c r="AN8" s="86"/>
    </row>
    <row r="9" spans="2:40" ht="18" customHeight="1" x14ac:dyDescent="0.3">
      <c r="B9" s="244" t="s">
        <v>6</v>
      </c>
      <c r="C9" s="245"/>
      <c r="D9" s="248" t="s">
        <v>20</v>
      </c>
      <c r="E9" s="249"/>
      <c r="AN9" s="86"/>
    </row>
    <row r="10" spans="2:40" ht="18" customHeight="1" x14ac:dyDescent="0.3">
      <c r="B10" s="244" t="s">
        <v>7</v>
      </c>
      <c r="C10" s="245"/>
      <c r="D10" s="248" t="s">
        <v>21</v>
      </c>
      <c r="E10" s="249"/>
      <c r="AN10" s="86"/>
    </row>
    <row r="11" spans="2:40" ht="18" customHeight="1" x14ac:dyDescent="0.3">
      <c r="B11" s="244" t="s">
        <v>8</v>
      </c>
      <c r="C11" s="245"/>
      <c r="D11" s="248" t="s">
        <v>22</v>
      </c>
      <c r="E11" s="249"/>
      <c r="AN11" s="86"/>
    </row>
    <row r="12" spans="2:40" ht="18" customHeight="1" x14ac:dyDescent="0.3">
      <c r="B12" s="244" t="s">
        <v>9</v>
      </c>
      <c r="C12" s="245"/>
      <c r="D12" s="248" t="s">
        <v>23</v>
      </c>
      <c r="E12" s="249"/>
      <c r="AN12" s="86"/>
    </row>
    <row r="13" spans="2:40" ht="18" customHeight="1" x14ac:dyDescent="0.3">
      <c r="B13" s="244" t="s">
        <v>10</v>
      </c>
      <c r="C13" s="245"/>
      <c r="D13" s="248" t="s">
        <v>24</v>
      </c>
      <c r="E13" s="249"/>
      <c r="AN13" s="86"/>
    </row>
    <row r="14" spans="2:40" ht="18" customHeight="1" x14ac:dyDescent="0.3">
      <c r="B14" s="244" t="s">
        <v>11</v>
      </c>
      <c r="C14" s="245"/>
      <c r="D14" s="242">
        <v>1234567</v>
      </c>
      <c r="E14" s="243"/>
      <c r="AN14" s="86"/>
    </row>
    <row r="15" spans="2:40" ht="18" customHeight="1" x14ac:dyDescent="0.3">
      <c r="B15" s="244" t="s">
        <v>12</v>
      </c>
      <c r="C15" s="245"/>
      <c r="D15" s="248" t="s">
        <v>26</v>
      </c>
      <c r="E15" s="249"/>
      <c r="AN15" s="86"/>
    </row>
    <row r="16" spans="2:40" ht="18" customHeight="1" x14ac:dyDescent="0.3">
      <c r="B16" s="244" t="s">
        <v>13</v>
      </c>
      <c r="C16" s="245"/>
      <c r="D16" s="248" t="s">
        <v>25</v>
      </c>
      <c r="E16" s="249"/>
      <c r="AN16" s="86"/>
    </row>
    <row r="17" spans="2:40" ht="18" customHeight="1" x14ac:dyDescent="0.3">
      <c r="B17" s="246" t="s">
        <v>107</v>
      </c>
      <c r="C17" s="247"/>
      <c r="D17" s="250" t="s">
        <v>116</v>
      </c>
      <c r="E17" s="251"/>
      <c r="AN17" s="86"/>
    </row>
    <row r="18" spans="2:40" ht="9.6" customHeight="1" thickBot="1" x14ac:dyDescent="0.35">
      <c r="B18" s="87"/>
      <c r="C18" s="87"/>
      <c r="AN18" s="86"/>
    </row>
    <row r="19" spans="2:40" ht="23.4" customHeight="1" x14ac:dyDescent="0.3">
      <c r="B19" s="277"/>
      <c r="C19" s="277"/>
      <c r="D19" s="277"/>
      <c r="E19" s="277"/>
      <c r="F19" s="277"/>
      <c r="G19" s="278"/>
      <c r="H19" s="262" t="s">
        <v>181</v>
      </c>
      <c r="I19" s="263"/>
      <c r="J19" s="263"/>
      <c r="K19" s="263"/>
      <c r="L19" s="264"/>
      <c r="AN19" s="86"/>
    </row>
    <row r="20" spans="2:40" ht="23.4" customHeight="1" thickBot="1" x14ac:dyDescent="0.35">
      <c r="B20" s="273" t="s">
        <v>192</v>
      </c>
      <c r="C20" s="273"/>
      <c r="D20" s="273"/>
      <c r="E20" s="273"/>
      <c r="F20" s="273"/>
      <c r="G20" s="274"/>
      <c r="H20" s="275" t="s">
        <v>194</v>
      </c>
      <c r="I20" s="276"/>
      <c r="J20" s="276"/>
      <c r="K20" s="276"/>
      <c r="L20" s="134" t="s">
        <v>193</v>
      </c>
      <c r="AN20" s="86"/>
    </row>
    <row r="21" spans="2:40" ht="24.6" customHeight="1" x14ac:dyDescent="0.3">
      <c r="B21" s="234" t="s">
        <v>133</v>
      </c>
      <c r="C21" s="235"/>
      <c r="D21" s="235"/>
      <c r="E21" s="235"/>
      <c r="F21" s="235"/>
      <c r="G21" s="236"/>
      <c r="H21" s="237" t="s">
        <v>300</v>
      </c>
      <c r="I21" s="238"/>
      <c r="J21" s="239"/>
      <c r="K21" s="240"/>
      <c r="L21" s="241"/>
    </row>
    <row r="22" spans="2:40" ht="18" customHeight="1" thickBot="1" x14ac:dyDescent="0.35">
      <c r="B22" s="252" t="s">
        <v>90</v>
      </c>
      <c r="C22" s="254" t="s">
        <v>195</v>
      </c>
      <c r="D22" s="254" t="s">
        <v>163</v>
      </c>
      <c r="E22" s="260" t="s">
        <v>58</v>
      </c>
      <c r="F22" s="260" t="s">
        <v>119</v>
      </c>
      <c r="G22" s="261"/>
      <c r="H22" s="267" t="s">
        <v>173</v>
      </c>
      <c r="I22" s="268"/>
      <c r="J22" s="268"/>
      <c r="K22" s="269"/>
      <c r="L22" s="265" t="s">
        <v>170</v>
      </c>
    </row>
    <row r="23" spans="2:40" ht="18" customHeight="1" x14ac:dyDescent="0.3">
      <c r="B23" s="253"/>
      <c r="C23" s="255"/>
      <c r="D23" s="255"/>
      <c r="E23" s="255"/>
      <c r="F23" s="88" t="s">
        <v>129</v>
      </c>
      <c r="G23" s="41" t="s">
        <v>130</v>
      </c>
      <c r="H23" s="270"/>
      <c r="I23" s="271"/>
      <c r="J23" s="271"/>
      <c r="K23" s="272"/>
      <c r="L23" s="266"/>
      <c r="M23" s="89" t="s">
        <v>171</v>
      </c>
      <c r="N23" s="90" t="s">
        <v>172</v>
      </c>
      <c r="O23" s="130" t="s">
        <v>174</v>
      </c>
      <c r="P23" s="204" t="s">
        <v>184</v>
      </c>
      <c r="Q23" s="205" t="s">
        <v>185</v>
      </c>
      <c r="R23" s="205" t="s">
        <v>186</v>
      </c>
      <c r="S23" s="206" t="s">
        <v>187</v>
      </c>
    </row>
    <row r="24" spans="2:40" ht="33" customHeight="1" x14ac:dyDescent="0.3">
      <c r="B24" s="91">
        <v>1</v>
      </c>
      <c r="C24" s="81"/>
      <c r="D24" s="81"/>
      <c r="E24" s="82"/>
      <c r="F24" s="82"/>
      <c r="G24" s="83"/>
      <c r="H24" s="185" t="str">
        <f t="array" ref="H24">IFERROR(IF($C24="","",INDEX(リスト!$C$3:$R$55,MATCH($D24,リスト!$C$3:$C$55,0),14)&amp;IF(INDEX(リスト!$C$3:$R$55,MATCH($D24,リスト!$C$3:$C$55,0),14)="①請求書（指定様式_請負）",M24,"")),"未入力の項目があります。項目をご選択ください。")</f>
        <v/>
      </c>
      <c r="I24" s="92" t="str">
        <f t="shared" ref="I24:I38" si="0">IFERROR(IF($O24="","",IF($M24&gt;6,"",HYPERLINK("#'"&amp;$H24&amp;"'!A1","作成"))),"")</f>
        <v/>
      </c>
      <c r="J24" s="187" t="str">
        <f t="array" ref="J24">IFERROR(IF($C24="","",INDEX(リスト!$C$3:$R$55,MATCH($D24,リスト!$C$3:$C$55,0),15)&amp;IF(INDEX(リスト!$C$3:$R$55,MATCH($D24,リスト!$C$3:$C$55,0),15)="①物品請求　内訳書",M24,"")),"未入力の項目があります。項目をご選択ください。")</f>
        <v/>
      </c>
      <c r="K24" s="92" t="str">
        <f t="array" ref="K24">IFERROR(IF($O24="","",IF($J24="","",IF($M24&gt;6,"",HYPERLINK("#'"&amp;$J24&amp;"'!A1","作成")))),"")</f>
        <v/>
      </c>
      <c r="L24" s="132" t="str">
        <f t="array" ref="L24">IFERROR(IF($C24="","",INDEX(リスト!$C$3:$R$55,MATCH($D24,リスト!$C$3:$C$55,0),16)&amp;IF(INDEX(リスト!$C$3:$R$55,MATCH($D24,リスト!$C$3:$C$55,0),16)="①請求書(請負)",Q24,"")),"未入力の項目があります。項目をご選択ください。")</f>
        <v/>
      </c>
      <c r="M24" s="93">
        <f>COUNTIF(O24,$O24)</f>
        <v>1</v>
      </c>
      <c r="N24" s="94" t="str">
        <f>IF($D24="","",INDEX(リスト!$C$3:$R$55,MATCH($D24,リスト!$C$3:$C$55,0),2))</f>
        <v/>
      </c>
      <c r="O24" s="131" t="e">
        <f>INDEX(リスト!$C$3:$S$55,MATCH(D24,リスト!$C$3:$C$55,0),17)</f>
        <v>#N/A</v>
      </c>
      <c r="P24" s="207" t="str">
        <f>IF($J24="①出面明細書（指定様式_労務）",$H24,"")</f>
        <v/>
      </c>
      <c r="Q24" s="208" t="str">
        <f t="shared" ref="Q24:Q38" si="1">IF(P24="","",B24)</f>
        <v/>
      </c>
      <c r="R24" s="208" t="str">
        <f>Q24</f>
        <v/>
      </c>
      <c r="S24" s="209" t="str">
        <f t="array" ref="S24">IFERROR(SMALL($R$24:$R$38,1),"")</f>
        <v/>
      </c>
    </row>
    <row r="25" spans="2:40" ht="33" customHeight="1" x14ac:dyDescent="0.3">
      <c r="B25" s="91">
        <v>2</v>
      </c>
      <c r="C25" s="81"/>
      <c r="D25" s="81"/>
      <c r="E25" s="82"/>
      <c r="F25" s="82"/>
      <c r="G25" s="83"/>
      <c r="H25" s="185" t="str">
        <f t="array" ref="H25">IFERROR(IF($C25="","",INDEX(リスト!$C$3:$R$55,MATCH($D25,リスト!$C$3:$C$55,0),14)&amp;IF(INDEX(リスト!$C$3:$R$55,MATCH($D25,リスト!$C$3:$C$55,0),14)="①請求書（指定様式_請負）",M25,"")),"未入力の項目があります。項目をご選択ください。")</f>
        <v/>
      </c>
      <c r="I25" s="92" t="str">
        <f t="shared" si="0"/>
        <v/>
      </c>
      <c r="J25" s="187" t="str">
        <f t="array" ref="J25">IFERROR(IF($C25="","",INDEX(リスト!$C$3:$R$55,MATCH($D25,リスト!$C$3:$C$55,0),15)&amp;IF(INDEX(リスト!$C$3:$R$55,MATCH($D25,リスト!$C$3:$C$55,0),15)="①物品請求　内訳書",M25,"")),"未入力の項目があります。項目をご選択ください。")</f>
        <v/>
      </c>
      <c r="K25" s="92" t="str">
        <f t="array" ref="K25">IFERROR(IF($O25="","",IF($J25="","",IF($M25&gt;6,"",HYPERLINK("#'"&amp;$J25&amp;"'!A1","作成")))),"")</f>
        <v/>
      </c>
      <c r="L25" s="132" t="str">
        <f t="array" ref="L25">IFERROR(IF($C25="","",INDEX(リスト!$C$3:$R$55,MATCH($D25,リスト!$C$3:$C$55,0),16)&amp;IF(INDEX(リスト!$C$3:$R$55,MATCH($D25,リスト!$C$3:$C$55,0),16)="①請求書(請負)",Q25,"")),"未入力の項目があります。項目をご選択ください。")</f>
        <v/>
      </c>
      <c r="M25" s="93">
        <f>COUNTIF(O24:O25,$O25)</f>
        <v>2</v>
      </c>
      <c r="N25" s="94" t="str">
        <f>IF($D25="","",INDEX(リスト!$C$3:$R$55,MATCH($D25,リスト!$C$3:$C$55,0),2))</f>
        <v/>
      </c>
      <c r="O25" s="131" t="e">
        <f>INDEX(リスト!$C$3:$S$55,MATCH(D25,リスト!$C$3:$C$55,0),17)</f>
        <v>#N/A</v>
      </c>
      <c r="P25" s="207" t="str">
        <f t="shared" ref="P25:P38" si="2">IF($J25="①出面明細書（指定様式_労務）",$H25,"")</f>
        <v/>
      </c>
      <c r="Q25" s="208" t="str">
        <f t="shared" si="1"/>
        <v/>
      </c>
      <c r="R25" s="208" t="str">
        <f t="shared" ref="R25:R38" si="3">Q25</f>
        <v/>
      </c>
      <c r="S25" s="209" t="str">
        <f t="array" ref="S25">IFERROR(SMALL($R$24:$R$38,2),"")</f>
        <v/>
      </c>
    </row>
    <row r="26" spans="2:40" ht="33" customHeight="1" x14ac:dyDescent="0.3">
      <c r="B26" s="91">
        <v>3</v>
      </c>
      <c r="C26" s="81"/>
      <c r="D26" s="81"/>
      <c r="E26" s="82"/>
      <c r="F26" s="82"/>
      <c r="G26" s="83"/>
      <c r="H26" s="185" t="str">
        <f t="array" ref="H26">IFERROR(IF($C26="","",INDEX(リスト!$C$3:$R$55,MATCH($D26,リスト!$C$3:$C$55,0),14)&amp;IF(INDEX(リスト!$C$3:$R$55,MATCH($D26,リスト!$C$3:$C$55,0),14)="①請求書（指定様式_請負）",M26,"")),"未入力の項目があります。項目をご選択ください。")</f>
        <v/>
      </c>
      <c r="I26" s="92" t="str">
        <f t="shared" si="0"/>
        <v/>
      </c>
      <c r="J26" s="187" t="str">
        <f t="array" ref="J26">IFERROR(IF($C26="","",INDEX(リスト!$C$3:$R$55,MATCH($D26,リスト!$C$3:$C$55,0),15)&amp;IF(INDEX(リスト!$C$3:$R$55,MATCH($D26,リスト!$C$3:$C$55,0),15)="①物品請求　内訳書",M26,"")),"未入力の項目があります。項目をご選択ください。")</f>
        <v/>
      </c>
      <c r="K26" s="92" t="str">
        <f t="array" ref="K26">IFERROR(IF($O26="","",IF($J26="","",IF($M26&gt;6,"",HYPERLINK("#'"&amp;$J26&amp;"'!A1","作成")))),"")</f>
        <v/>
      </c>
      <c r="L26" s="132" t="str">
        <f t="array" ref="L26">IFERROR(IF($C26="","",INDEX(リスト!$C$3:$R$55,MATCH($D26,リスト!$C$3:$C$55,0),16)&amp;IF(INDEX(リスト!$C$3:$R$55,MATCH($D26,リスト!$C$3:$C$55,0),16)="①請求書(請負)",Q26,"")),"未入力の項目があります。項目をご選択ください。")</f>
        <v/>
      </c>
      <c r="M26" s="93">
        <f>COUNTIF(O24:O26,$O26)</f>
        <v>3</v>
      </c>
      <c r="N26" s="94" t="str">
        <f>IF($D26="","",INDEX(リスト!$C$3:$R$55,MATCH($D26,リスト!$C$3:$C$55,0),2))</f>
        <v/>
      </c>
      <c r="O26" s="131" t="e">
        <f>INDEX(リスト!$C$3:$S$55,MATCH(D26,リスト!$C$3:$C$55,0),17)</f>
        <v>#N/A</v>
      </c>
      <c r="P26" s="207" t="str">
        <f t="shared" si="2"/>
        <v/>
      </c>
      <c r="Q26" s="208" t="str">
        <f t="shared" si="1"/>
        <v/>
      </c>
      <c r="R26" s="208" t="str">
        <f t="shared" si="3"/>
        <v/>
      </c>
      <c r="S26" s="209" t="str">
        <f t="array" ref="S26">IFERROR(SMALL($R$24:$R$38,3),"")</f>
        <v/>
      </c>
    </row>
    <row r="27" spans="2:40" ht="33" customHeight="1" x14ac:dyDescent="0.3">
      <c r="B27" s="91">
        <v>4</v>
      </c>
      <c r="C27" s="81"/>
      <c r="D27" s="81"/>
      <c r="E27" s="82"/>
      <c r="F27" s="82"/>
      <c r="G27" s="83"/>
      <c r="H27" s="185" t="str">
        <f t="array" ref="H27">IFERROR(IF($C27="","",INDEX(リスト!$C$3:$R$55,MATCH($D27,リスト!$C$3:$C$55,0),14)&amp;IF(INDEX(リスト!$C$3:$R$55,MATCH($D27,リスト!$C$3:$C$55,0),14)="①請求書（指定様式_請負）",M27,"")),"未入力の項目があります。項目をご選択ください。")</f>
        <v/>
      </c>
      <c r="I27" s="92" t="str">
        <f t="shared" si="0"/>
        <v/>
      </c>
      <c r="J27" s="187" t="str">
        <f t="array" ref="J27">IFERROR(IF($C27="","",INDEX(リスト!$C$3:$R$55,MATCH($D27,リスト!$C$3:$C$55,0),15)&amp;IF(INDEX(リスト!$C$3:$R$55,MATCH($D27,リスト!$C$3:$C$55,0),15)="①物品請求　内訳書",M27,"")),"未入力の項目があります。項目をご選択ください。")</f>
        <v/>
      </c>
      <c r="K27" s="92" t="str">
        <f t="array" ref="K27">IFERROR(IF($O27="","",IF($J27="","",IF($M27&gt;6,"",HYPERLINK("#'"&amp;$J27&amp;"'!A1","作成")))),"")</f>
        <v/>
      </c>
      <c r="L27" s="132" t="str">
        <f t="array" ref="L27">IFERROR(IF($C27="","",INDEX(リスト!$C$3:$R$55,MATCH($D27,リスト!$C$3:$C$55,0),16)&amp;IF(INDEX(リスト!$C$3:$R$55,MATCH($D27,リスト!$C$3:$C$55,0),16)="①請求書(請負)",Q27,"")),"未入力の項目があります。項目をご選択ください。")</f>
        <v/>
      </c>
      <c r="M27" s="93">
        <f>COUNTIF(O24:O27,$O27)</f>
        <v>4</v>
      </c>
      <c r="N27" s="94" t="str">
        <f>IF($D27="","",INDEX(リスト!$C$3:$R$55,MATCH($D27,リスト!$C$3:$C$55,0),2))</f>
        <v/>
      </c>
      <c r="O27" s="131" t="e">
        <f>INDEX(リスト!$C$3:$S$55,MATCH(D27,リスト!$C$3:$C$55,0),17)</f>
        <v>#N/A</v>
      </c>
      <c r="P27" s="207" t="str">
        <f t="shared" si="2"/>
        <v/>
      </c>
      <c r="Q27" s="208" t="str">
        <f t="shared" si="1"/>
        <v/>
      </c>
      <c r="R27" s="208" t="str">
        <f t="shared" si="3"/>
        <v/>
      </c>
      <c r="S27" s="209" t="str">
        <f t="array" ref="S27">IFERROR(SMALL($R$24:$R$38,4),"")</f>
        <v/>
      </c>
    </row>
    <row r="28" spans="2:40" ht="33" customHeight="1" x14ac:dyDescent="0.3">
      <c r="B28" s="91">
        <v>5</v>
      </c>
      <c r="C28" s="81"/>
      <c r="D28" s="81"/>
      <c r="E28" s="82"/>
      <c r="F28" s="82"/>
      <c r="G28" s="83"/>
      <c r="H28" s="185" t="str">
        <f t="array" ref="H28">IFERROR(IF($C28="","",INDEX(リスト!$C$3:$R$55,MATCH($D28,リスト!$C$3:$C$55,0),14)&amp;IF(INDEX(リスト!$C$3:$R$55,MATCH($D28,リスト!$C$3:$C$55,0),14)="①請求書（指定様式_請負）",M28,"")),"未入力の項目があります。項目をご選択ください。")</f>
        <v/>
      </c>
      <c r="I28" s="92" t="str">
        <f t="shared" si="0"/>
        <v/>
      </c>
      <c r="J28" s="187" t="str">
        <f t="array" ref="J28">IFERROR(IF($C28="","",INDEX(リスト!$C$3:$R$55,MATCH($D28,リスト!$C$3:$C$55,0),15)&amp;IF(INDEX(リスト!$C$3:$R$55,MATCH($D28,リスト!$C$3:$C$55,0),15)="①物品請求　内訳書",M28,"")),"未入力の項目があります。項目をご選択ください。")</f>
        <v/>
      </c>
      <c r="K28" s="92" t="str">
        <f t="array" ref="K28">IFERROR(IF($O28="","",IF($J28="","",IF($M28&gt;6,"",HYPERLINK("#'"&amp;$J28&amp;"'!A1","作成")))),"")</f>
        <v/>
      </c>
      <c r="L28" s="132" t="str">
        <f t="array" ref="L28">IFERROR(IF($C28="","",INDEX(リスト!$C$3:$R$55,MATCH($D28,リスト!$C$3:$C$55,0),16)&amp;IF(INDEX(リスト!$C$3:$R$55,MATCH($D28,リスト!$C$3:$C$55,0),16)="①請求書(請負)",Q28,"")),"未入力の項目があります。項目をご選択ください。")</f>
        <v/>
      </c>
      <c r="M28" s="93">
        <f>COUNTIF(O24:O28,$O28)</f>
        <v>5</v>
      </c>
      <c r="N28" s="94" t="str">
        <f>IF($D28="","",INDEX(リスト!$C$3:$R$55,MATCH($D28,リスト!$C$3:$C$55,0),2))</f>
        <v/>
      </c>
      <c r="O28" s="131" t="e">
        <f>INDEX(リスト!$C$3:$S$55,MATCH(D28,リスト!$C$3:$C$55,0),17)</f>
        <v>#N/A</v>
      </c>
      <c r="P28" s="207" t="str">
        <f t="shared" si="2"/>
        <v/>
      </c>
      <c r="Q28" s="208" t="str">
        <f t="shared" si="1"/>
        <v/>
      </c>
      <c r="R28" s="208" t="str">
        <f t="shared" si="3"/>
        <v/>
      </c>
      <c r="S28" s="209" t="str">
        <f t="array" ref="S28">IFERROR(SMALL($R$24:$R$38,5),"")</f>
        <v/>
      </c>
    </row>
    <row r="29" spans="2:40" ht="33" customHeight="1" x14ac:dyDescent="0.3">
      <c r="B29" s="91">
        <v>6</v>
      </c>
      <c r="C29" s="81"/>
      <c r="D29" s="81"/>
      <c r="E29" s="82"/>
      <c r="F29" s="82"/>
      <c r="G29" s="83"/>
      <c r="H29" s="185" t="str">
        <f t="array" ref="H29">IFERROR(IF($C29="","",INDEX(リスト!$C$3:$R$55,MATCH($D29,リスト!$C$3:$C$55,0),14)&amp;IF(INDEX(リスト!$C$3:$R$55,MATCH($D29,リスト!$C$3:$C$55,0),14)="①請求書（指定様式_請負）",M29,"")),"未入力の項目があります。項目をご選択ください。")</f>
        <v/>
      </c>
      <c r="I29" s="92" t="str">
        <f t="shared" si="0"/>
        <v/>
      </c>
      <c r="J29" s="187" t="str">
        <f t="array" ref="J29">IFERROR(IF($C29="","",INDEX(リスト!$C$3:$R$55,MATCH($D29,リスト!$C$3:$C$55,0),15)&amp;IF(INDEX(リスト!$C$3:$R$55,MATCH($D29,リスト!$C$3:$C$55,0),15)="①物品請求　内訳書",M29,"")),"未入力の項目があります。項目をご選択ください。")</f>
        <v/>
      </c>
      <c r="K29" s="92" t="str">
        <f t="array" ref="K29">IFERROR(IF($O29="","",IF($J29="","",IF($M29&gt;6,"",HYPERLINK("#'"&amp;$J29&amp;"'!A1","作成")))),"")</f>
        <v/>
      </c>
      <c r="L29" s="132" t="str">
        <f t="array" ref="L29">IFERROR(IF($C29="","",INDEX(リスト!$C$3:$R$55,MATCH($D29,リスト!$C$3:$C$55,0),16)&amp;IF(INDEX(リスト!$C$3:$R$55,MATCH($D29,リスト!$C$3:$C$55,0),16)="①請求書(請負)",Q29,"")),"未入力の項目があります。項目をご選択ください。")</f>
        <v/>
      </c>
      <c r="M29" s="93">
        <f>COUNTIF(O24:O29,$O29)</f>
        <v>6</v>
      </c>
      <c r="N29" s="94" t="str">
        <f>IF($D29="","",INDEX(リスト!$C$3:$R$55,MATCH($D29,リスト!$C$3:$C$55,0),2))</f>
        <v/>
      </c>
      <c r="O29" s="131" t="e">
        <f>INDEX(リスト!$C$3:$S$55,MATCH(D29,リスト!$C$3:$C$55,0),17)</f>
        <v>#N/A</v>
      </c>
      <c r="P29" s="207" t="str">
        <f t="shared" si="2"/>
        <v/>
      </c>
      <c r="Q29" s="208" t="str">
        <f t="shared" si="1"/>
        <v/>
      </c>
      <c r="R29" s="208" t="str">
        <f t="shared" si="3"/>
        <v/>
      </c>
      <c r="S29" s="209" t="str">
        <f t="array" ref="S29">IFERROR(SMALL($R$24:$R$38,6),"")</f>
        <v/>
      </c>
    </row>
    <row r="30" spans="2:40" ht="33" customHeight="1" x14ac:dyDescent="0.3">
      <c r="B30" s="91">
        <v>7</v>
      </c>
      <c r="C30" s="81"/>
      <c r="D30" s="81"/>
      <c r="E30" s="82"/>
      <c r="F30" s="82"/>
      <c r="G30" s="83"/>
      <c r="H30" s="185" t="str">
        <f t="array" ref="H30">IFERROR(IF($C30="","",INDEX(リスト!$C$3:$R$55,MATCH($D30,リスト!$C$3:$C$55,0),14)&amp;IF(INDEX(リスト!$C$3:$R$55,MATCH($D30,リスト!$C$3:$C$55,0),14)="①請求書（指定様式_請負）",M30,"")),"未入力の項目があります。項目をご選択ください。")</f>
        <v/>
      </c>
      <c r="I30" s="92" t="str">
        <f t="shared" si="0"/>
        <v/>
      </c>
      <c r="J30" s="187" t="str">
        <f t="array" ref="J30">IFERROR(IF($C30="","",INDEX(リスト!$C$3:$R$55,MATCH($D30,リスト!$C$3:$C$55,0),15)&amp;IF(INDEX(リスト!$C$3:$R$55,MATCH($D30,リスト!$C$3:$C$55,0),15)="①物品請求　内訳書",M30,"")),"未入力の項目があります。項目をご選択ください。")</f>
        <v/>
      </c>
      <c r="K30" s="92" t="str">
        <f t="array" ref="K30">IFERROR(IF($O30="","",IF($J30="","",IF($M30&gt;6,"",HYPERLINK("#'"&amp;$J30&amp;"'!A1","作成")))),"")</f>
        <v/>
      </c>
      <c r="L30" s="132" t="str">
        <f t="array" ref="L30">IFERROR(IF($C30="","",INDEX(リスト!$C$3:$R$55,MATCH($D30,リスト!$C$3:$C$55,0),16)&amp;IF(INDEX(リスト!$C$3:$R$55,MATCH($D30,リスト!$C$3:$C$55,0),16)="①請求書(請負)",Q30,"")),"未入力の項目があります。項目をご選択ください。")</f>
        <v/>
      </c>
      <c r="M30" s="93">
        <f>COUNTIF(O24:O30,$O30)</f>
        <v>7</v>
      </c>
      <c r="N30" s="94" t="str">
        <f>IF($D30="","",INDEX(リスト!$C$3:$R$55,MATCH($D30,リスト!$C$3:$C$55,0),2))</f>
        <v/>
      </c>
      <c r="O30" s="131" t="e">
        <f>INDEX(リスト!$C$3:$S$55,MATCH(D30,リスト!$C$3:$C$55,0),17)</f>
        <v>#N/A</v>
      </c>
      <c r="P30" s="207" t="str">
        <f t="shared" si="2"/>
        <v/>
      </c>
      <c r="Q30" s="208" t="str">
        <f t="shared" si="1"/>
        <v/>
      </c>
      <c r="R30" s="208" t="str">
        <f t="shared" si="3"/>
        <v/>
      </c>
      <c r="S30" s="209" t="str">
        <f t="array" ref="S30">IFERROR(SMALL($R$24:$R$38,7),"")</f>
        <v/>
      </c>
    </row>
    <row r="31" spans="2:40" ht="33" customHeight="1" x14ac:dyDescent="0.3">
      <c r="B31" s="91">
        <v>8</v>
      </c>
      <c r="C31" s="81"/>
      <c r="D31" s="81"/>
      <c r="E31" s="82"/>
      <c r="F31" s="82"/>
      <c r="G31" s="83"/>
      <c r="H31" s="185" t="str">
        <f t="array" ref="H31">IFERROR(IF($C31="","",INDEX(リスト!$C$3:$R$55,MATCH($D31,リスト!$C$3:$C$55,0),14)&amp;IF(INDEX(リスト!$C$3:$R$55,MATCH($D31,リスト!$C$3:$C$55,0),14)="①請求書（指定様式_請負）",M31,"")),"未入力の項目があります。項目をご選択ください。")</f>
        <v/>
      </c>
      <c r="I31" s="92" t="str">
        <f t="shared" si="0"/>
        <v/>
      </c>
      <c r="J31" s="187" t="str">
        <f t="array" ref="J31">IFERROR(IF($C31="","",INDEX(リスト!$C$3:$R$55,MATCH($D31,リスト!$C$3:$C$55,0),15)&amp;IF(INDEX(リスト!$C$3:$R$55,MATCH($D31,リスト!$C$3:$C$55,0),15)="①物品請求　内訳書",M31,"")),"未入力の項目があります。項目をご選択ください。")</f>
        <v/>
      </c>
      <c r="K31" s="92" t="str">
        <f t="array" ref="K31">IFERROR(IF($O31="","",IF($J31="","",IF($M31&gt;6,"",HYPERLINK("#'"&amp;$J31&amp;"'!A1","作成")))),"")</f>
        <v/>
      </c>
      <c r="L31" s="132" t="str">
        <f t="array" ref="L31">IFERROR(IF($C31="","",INDEX(リスト!$C$3:$R$55,MATCH($D31,リスト!$C$3:$C$55,0),16)&amp;IF(INDEX(リスト!$C$3:$R$55,MATCH($D31,リスト!$C$3:$C$55,0),16)="①請求書(請負)",Q31,"")),"未入力の項目があります。項目をご選択ください。")</f>
        <v/>
      </c>
      <c r="M31" s="93">
        <f>COUNTIF(O24:O31,$O31)</f>
        <v>8</v>
      </c>
      <c r="N31" s="94" t="str">
        <f>IF($D31="","",INDEX(リスト!$C$3:$R$55,MATCH($D31,リスト!$C$3:$C$55,0),2))</f>
        <v/>
      </c>
      <c r="O31" s="131" t="e">
        <f>INDEX(リスト!$C$3:$S$55,MATCH(D31,リスト!$C$3:$C$55,0),17)</f>
        <v>#N/A</v>
      </c>
      <c r="P31" s="207" t="str">
        <f t="shared" si="2"/>
        <v/>
      </c>
      <c r="Q31" s="208" t="str">
        <f t="shared" si="1"/>
        <v/>
      </c>
      <c r="R31" s="208" t="str">
        <f t="shared" si="3"/>
        <v/>
      </c>
      <c r="S31" s="209" t="str">
        <f t="array" ref="S31">IFERROR(SMALL($R$24:$R$38,8),"")</f>
        <v/>
      </c>
    </row>
    <row r="32" spans="2:40" ht="33" customHeight="1" x14ac:dyDescent="0.3">
      <c r="B32" s="91">
        <v>9</v>
      </c>
      <c r="C32" s="81"/>
      <c r="D32" s="81"/>
      <c r="E32" s="82"/>
      <c r="F32" s="82"/>
      <c r="G32" s="83"/>
      <c r="H32" s="185" t="str">
        <f t="array" ref="H32">IFERROR(IF($C32="","",INDEX(リスト!$C$3:$R$55,MATCH($D32,リスト!$C$3:$C$55,0),14)&amp;IF(INDEX(リスト!$C$3:$R$55,MATCH($D32,リスト!$C$3:$C$55,0),14)="①請求書（指定様式_請負）",M32,"")),"未入力の項目があります。項目をご選択ください。")</f>
        <v/>
      </c>
      <c r="I32" s="92" t="str">
        <f t="shared" si="0"/>
        <v/>
      </c>
      <c r="J32" s="187" t="str">
        <f t="array" ref="J32">IFERROR(IF($C32="","",INDEX(リスト!$C$3:$R$55,MATCH($D32,リスト!$C$3:$C$55,0),15)&amp;IF(INDEX(リスト!$C$3:$R$55,MATCH($D32,リスト!$C$3:$C$55,0),15)="①物品請求　内訳書",M32,"")),"未入力の項目があります。項目をご選択ください。")</f>
        <v/>
      </c>
      <c r="K32" s="92" t="str">
        <f t="array" ref="K32">IFERROR(IF($O32="","",IF($J32="","",IF($M32&gt;6,"",HYPERLINK("#'"&amp;$J32&amp;"'!A1","作成")))),"")</f>
        <v/>
      </c>
      <c r="L32" s="132" t="str">
        <f t="array" ref="L32">IFERROR(IF($C32="","",INDEX(リスト!$C$3:$R$55,MATCH($D32,リスト!$C$3:$C$55,0),16)&amp;IF(INDEX(リスト!$C$3:$R$55,MATCH($D32,リスト!$C$3:$C$55,0),16)="①請求書(請負)",Q32,"")),"未入力の項目があります。項目をご選択ください。")</f>
        <v/>
      </c>
      <c r="M32" s="93">
        <f>COUNTIF(O24:O32,$O32)</f>
        <v>9</v>
      </c>
      <c r="N32" s="94" t="str">
        <f>IF($D32="","",INDEX(リスト!$C$3:$R$55,MATCH($D32,リスト!$C$3:$C$55,0),2))</f>
        <v/>
      </c>
      <c r="O32" s="131" t="e">
        <f>INDEX(リスト!$C$3:$S$55,MATCH(D32,リスト!$C$3:$C$55,0),17)</f>
        <v>#N/A</v>
      </c>
      <c r="P32" s="207" t="str">
        <f t="shared" si="2"/>
        <v/>
      </c>
      <c r="Q32" s="208" t="str">
        <f t="shared" si="1"/>
        <v/>
      </c>
      <c r="R32" s="208" t="str">
        <f t="shared" si="3"/>
        <v/>
      </c>
      <c r="S32" s="209" t="str">
        <f t="array" ref="S32">IFERROR(SMALL($R$24:$R$38,9),"")</f>
        <v/>
      </c>
    </row>
    <row r="33" spans="2:19" ht="33" customHeight="1" x14ac:dyDescent="0.3">
      <c r="B33" s="91">
        <v>10</v>
      </c>
      <c r="C33" s="81"/>
      <c r="D33" s="81"/>
      <c r="E33" s="82"/>
      <c r="F33" s="82"/>
      <c r="G33" s="83"/>
      <c r="H33" s="185" t="str">
        <f t="array" ref="H33">IFERROR(IF($C33="","",INDEX(リスト!$C$3:$R$55,MATCH($D33,リスト!$C$3:$C$55,0),14)&amp;IF(INDEX(リスト!$C$3:$R$55,MATCH($D33,リスト!$C$3:$C$55,0),14)="①請求書（指定様式_請負）",M33,"")),"未入力の項目があります。項目をご選択ください。")</f>
        <v/>
      </c>
      <c r="I33" s="92" t="str">
        <f t="shared" si="0"/>
        <v/>
      </c>
      <c r="J33" s="187" t="str">
        <f t="array" ref="J33">IFERROR(IF($C33="","",INDEX(リスト!$C$3:$R$55,MATCH($D33,リスト!$C$3:$C$55,0),15)&amp;IF(INDEX(リスト!$C$3:$R$55,MATCH($D33,リスト!$C$3:$C$55,0),15)="①物品請求　内訳書",M33,"")),"未入力の項目があります。項目をご選択ください。")</f>
        <v/>
      </c>
      <c r="K33" s="92" t="str">
        <f t="array" ref="K33">IFERROR(IF($O33="","",IF($J33="","",IF($M33&gt;6,"",HYPERLINK("#'"&amp;$J33&amp;"'!A1","作成")))),"")</f>
        <v/>
      </c>
      <c r="L33" s="132" t="str">
        <f t="array" ref="L33">IFERROR(IF($C33="","",INDEX(リスト!$C$3:$R$55,MATCH($D33,リスト!$C$3:$C$55,0),16)&amp;IF(INDEX(リスト!$C$3:$R$55,MATCH($D33,リスト!$C$3:$C$55,0),16)="①請求書(請負)",Q33,"")),"未入力の項目があります。項目をご選択ください。")</f>
        <v/>
      </c>
      <c r="M33" s="93">
        <f>COUNTIF(O24:O33,$O33)</f>
        <v>10</v>
      </c>
      <c r="N33" s="94" t="str">
        <f>IF($D33="","",INDEX(リスト!$C$3:$R$55,MATCH($D33,リスト!$C$3:$C$55,0),2))</f>
        <v/>
      </c>
      <c r="O33" s="131" t="e">
        <f>INDEX(リスト!$C$3:$S$55,MATCH(D33,リスト!$C$3:$C$55,0),17)</f>
        <v>#N/A</v>
      </c>
      <c r="P33" s="207" t="str">
        <f t="shared" si="2"/>
        <v/>
      </c>
      <c r="Q33" s="208" t="str">
        <f t="shared" si="1"/>
        <v/>
      </c>
      <c r="R33" s="208" t="str">
        <f t="shared" si="3"/>
        <v/>
      </c>
      <c r="S33" s="209" t="str">
        <f t="array" ref="S33">IFERROR(SMALL($R$24:$R$38,10),"")</f>
        <v/>
      </c>
    </row>
    <row r="34" spans="2:19" ht="33" customHeight="1" x14ac:dyDescent="0.3">
      <c r="B34" s="91">
        <v>11</v>
      </c>
      <c r="C34" s="81"/>
      <c r="D34" s="81"/>
      <c r="E34" s="82"/>
      <c r="F34" s="82"/>
      <c r="G34" s="83"/>
      <c r="H34" s="185" t="str">
        <f t="array" ref="H34">IFERROR(IF($C34="","",INDEX(リスト!$C$3:$R$55,MATCH($D34,リスト!$C$3:$C$55,0),14)&amp;IF(INDEX(リスト!$C$3:$R$55,MATCH($D34,リスト!$C$3:$C$55,0),14)="①請求書（指定様式_請負）",M34,"")),"未入力の項目があります。項目をご選択ください。")</f>
        <v/>
      </c>
      <c r="I34" s="92" t="str">
        <f t="shared" si="0"/>
        <v/>
      </c>
      <c r="J34" s="187" t="str">
        <f t="array" ref="J34">IFERROR(IF($C34="","",INDEX(リスト!$C$3:$R$55,MATCH($D34,リスト!$C$3:$C$55,0),15)&amp;IF(INDEX(リスト!$C$3:$R$55,MATCH($D34,リスト!$C$3:$C$55,0),15)="①物品請求　内訳書",M34,"")),"未入力の項目があります。項目をご選択ください。")</f>
        <v/>
      </c>
      <c r="K34" s="92" t="str">
        <f t="array" ref="K34">IFERROR(IF($O34="","",IF($J34="","",IF($M34&gt;6,"",HYPERLINK("#'"&amp;$J34&amp;"'!A1","作成")))),"")</f>
        <v/>
      </c>
      <c r="L34" s="132" t="str">
        <f t="array" ref="L34">IFERROR(IF($C34="","",INDEX(リスト!$C$3:$R$55,MATCH($D34,リスト!$C$3:$C$55,0),16)&amp;IF(INDEX(リスト!$C$3:$R$55,MATCH($D34,リスト!$C$3:$C$55,0),16)="①請求書(請負)",Q34,"")),"未入力の項目があります。項目をご選択ください。")</f>
        <v/>
      </c>
      <c r="M34" s="93">
        <f>COUNTIF(O24:O34,$O34)</f>
        <v>11</v>
      </c>
      <c r="N34" s="94" t="str">
        <f>IF($D34="","",INDEX(リスト!$C$3:$R$55,MATCH($D34,リスト!$C$3:$C$55,0),2))</f>
        <v/>
      </c>
      <c r="O34" s="131" t="e">
        <f>INDEX(リスト!$C$3:$S$55,MATCH(D34,リスト!$C$3:$C$55,0),17)</f>
        <v>#N/A</v>
      </c>
      <c r="P34" s="207" t="str">
        <f t="shared" si="2"/>
        <v/>
      </c>
      <c r="Q34" s="208" t="str">
        <f t="shared" si="1"/>
        <v/>
      </c>
      <c r="R34" s="208" t="str">
        <f t="shared" si="3"/>
        <v/>
      </c>
      <c r="S34" s="209" t="str">
        <f t="array" ref="S34">IFERROR(SMALL($R$24:$R$38,11),"")</f>
        <v/>
      </c>
    </row>
    <row r="35" spans="2:19" ht="33" customHeight="1" x14ac:dyDescent="0.3">
      <c r="B35" s="91">
        <v>12</v>
      </c>
      <c r="C35" s="81"/>
      <c r="D35" s="81"/>
      <c r="E35" s="82"/>
      <c r="F35" s="82"/>
      <c r="G35" s="83"/>
      <c r="H35" s="185" t="str">
        <f t="array" ref="H35">IFERROR(IF($C35="","",INDEX(リスト!$C$3:$R$55,MATCH($D35,リスト!$C$3:$C$55,0),14)&amp;IF(INDEX(リスト!$C$3:$R$55,MATCH($D35,リスト!$C$3:$C$55,0),14)="①請求書（指定様式_請負）",M35,"")),"未入力の項目があります。項目をご選択ください。")</f>
        <v/>
      </c>
      <c r="I35" s="92" t="str">
        <f t="shared" si="0"/>
        <v/>
      </c>
      <c r="J35" s="187" t="str">
        <f>IFERROR(IF($C35="","",INDEX(リスト!$C$3:$R$55,MATCH($D35,リスト!$C$3:$C$55,0),15)&amp;IF(INDEX(リスト!$C$3:$R$55,MATCH($D35,リスト!$C$3:$C$55,0),15)="①物品請求　内訳書",M35,"")),"未入力の項目があります。項目をご選択ください。")</f>
        <v/>
      </c>
      <c r="K35" s="92" t="str">
        <f t="array" ref="K35">IFERROR(IF($O35="","",IF($J35="","",IF($M35&gt;6,"",HYPERLINK("#'"&amp;$J35&amp;"'!A1","作成")))),"")</f>
        <v/>
      </c>
      <c r="L35" s="132" t="str">
        <f t="array" ref="L35">IFERROR(IF($C35="","",INDEX(リスト!$C$3:$R$55,MATCH($D35,リスト!$C$3:$C$55,0),16)&amp;IF(INDEX(リスト!$C$3:$R$55,MATCH($D35,リスト!$C$3:$C$55,0),16)="①請求書(請負)",Q35,"")),"未入力の項目があります。項目をご選択ください。")</f>
        <v/>
      </c>
      <c r="M35" s="93">
        <f>COUNTIF(O24:O35,$O35)</f>
        <v>12</v>
      </c>
      <c r="N35" s="94" t="str">
        <f>IF($D35="","",INDEX(リスト!$C$3:$R$55,MATCH($D35,リスト!$C$3:$C$55,0),2))</f>
        <v/>
      </c>
      <c r="O35" s="131" t="e">
        <f>INDEX(リスト!$C$3:$S$55,MATCH(D35,リスト!$C$3:$C$55,0),17)</f>
        <v>#N/A</v>
      </c>
      <c r="P35" s="207" t="str">
        <f t="shared" si="2"/>
        <v/>
      </c>
      <c r="Q35" s="208" t="str">
        <f t="shared" si="1"/>
        <v/>
      </c>
      <c r="R35" s="208" t="str">
        <f t="shared" si="3"/>
        <v/>
      </c>
      <c r="S35" s="209" t="str">
        <f t="array" ref="S35">IFERROR(SMALL($R$24:$R$38,12),"")</f>
        <v/>
      </c>
    </row>
    <row r="36" spans="2:19" ht="33" customHeight="1" x14ac:dyDescent="0.3">
      <c r="B36" s="91">
        <v>13</v>
      </c>
      <c r="C36" s="81"/>
      <c r="D36" s="81"/>
      <c r="E36" s="82"/>
      <c r="F36" s="82"/>
      <c r="G36" s="83"/>
      <c r="H36" s="185" t="str">
        <f t="array" ref="H36">IFERROR(IF($C36="","",INDEX(リスト!$C$3:$R$55,MATCH($D36,リスト!$C$3:$C$55,0),14)&amp;IF(INDEX(リスト!$C$3:$R$55,MATCH($D36,リスト!$C$3:$C$55,0),14)="①請求書（指定様式_請負）",M36,"")),"未入力の項目があります。項目をご選択ください。")</f>
        <v/>
      </c>
      <c r="I36" s="92" t="str">
        <f t="shared" si="0"/>
        <v/>
      </c>
      <c r="J36" s="187" t="str">
        <f t="array" ref="J36">IFERROR(IF($C36="","",INDEX(リスト!$C$3:$R$55,MATCH($D36,リスト!$C$3:$C$55,0),15)&amp;IF(INDEX(リスト!$C$3:$R$55,MATCH($D36,リスト!$C$3:$C$55,0),15)="①物品請求　内訳書",M36,"")),"未入力の項目があります。項目をご選択ください。")</f>
        <v/>
      </c>
      <c r="K36" s="92" t="str">
        <f t="array" ref="K36">IFERROR(IF($O36="","",IF($J36="","",IF($M36&gt;6,"",HYPERLINK("#'"&amp;$J36&amp;"'!A1","作成")))),"")</f>
        <v/>
      </c>
      <c r="L36" s="132" t="str">
        <f t="array" ref="L36">IFERROR(IF($C36="","",INDEX(リスト!$C$3:$R$55,MATCH($D36,リスト!$C$3:$C$55,0),16)&amp;IF(INDEX(リスト!$C$3:$R$55,MATCH($D36,リスト!$C$3:$C$55,0),16)="①請求書(請負)",Q36,"")),"未入力の項目があります。項目をご選択ください。")</f>
        <v/>
      </c>
      <c r="M36" s="93">
        <f>COUNTIF(O24:O36,$O36)</f>
        <v>13</v>
      </c>
      <c r="N36" s="94" t="str">
        <f>IF($D36="","",INDEX(リスト!$C$3:$R$55,MATCH($D36,リスト!$C$3:$C$55,0),2))</f>
        <v/>
      </c>
      <c r="O36" s="131" t="e">
        <f>INDEX(リスト!$C$3:$S$55,MATCH(D36,リスト!$C$3:$C$55,0),17)</f>
        <v>#N/A</v>
      </c>
      <c r="P36" s="207" t="str">
        <f t="shared" si="2"/>
        <v/>
      </c>
      <c r="Q36" s="208" t="str">
        <f t="shared" si="1"/>
        <v/>
      </c>
      <c r="R36" s="208" t="str">
        <f t="shared" si="3"/>
        <v/>
      </c>
      <c r="S36" s="209" t="str">
        <f t="array" ref="S36">IFERROR(SMALL($R$24:$R$38,13),"")</f>
        <v/>
      </c>
    </row>
    <row r="37" spans="2:19" ht="33" customHeight="1" x14ac:dyDescent="0.3">
      <c r="B37" s="91">
        <v>14</v>
      </c>
      <c r="C37" s="81"/>
      <c r="D37" s="81"/>
      <c r="E37" s="82"/>
      <c r="F37" s="82"/>
      <c r="G37" s="83"/>
      <c r="H37" s="185" t="str">
        <f t="array" ref="H37">IFERROR(IF($C37="","",INDEX(リスト!$C$3:$R$55,MATCH($D37,リスト!$C$3:$C$55,0),14)&amp;IF(INDEX(リスト!$C$3:$R$55,MATCH($D37,リスト!$C$3:$C$55,0),14)="①請求書（指定様式_請負）",M37,"")),"未入力の項目があります。項目をご選択ください。")</f>
        <v/>
      </c>
      <c r="I37" s="92" t="str">
        <f t="shared" si="0"/>
        <v/>
      </c>
      <c r="J37" s="187" t="str">
        <f t="array" ref="J37">IFERROR(IF($C37="","",INDEX(リスト!$C$3:$R$55,MATCH($D37,リスト!$C$3:$C$55,0),15)&amp;IF(INDEX(リスト!$C$3:$R$55,MATCH($D37,リスト!$C$3:$C$55,0),15)="①物品請求　内訳書",M37,"")),"未入力の項目があります。項目をご選択ください。")</f>
        <v/>
      </c>
      <c r="K37" s="92" t="str">
        <f t="array" ref="K37">IFERROR(IF($O37="","",IF($J37="","",IF($M37&gt;6,"",HYPERLINK("#'"&amp;$J37&amp;"'!A1","作成")))),"")</f>
        <v/>
      </c>
      <c r="L37" s="132" t="str">
        <f t="array" ref="L37">IFERROR(IF($C37="","",INDEX(リスト!$C$3:$R$55,MATCH($D37,リスト!$C$3:$C$55,0),16)&amp;IF(INDEX(リスト!$C$3:$R$55,MATCH($D37,リスト!$C$3:$C$55,0),16)="①請求書(請負)",Q37,"")),"未入力の項目があります。項目をご選択ください。")</f>
        <v/>
      </c>
      <c r="M37" s="93">
        <f>COUNTIF(O24:O37,$O37)</f>
        <v>14</v>
      </c>
      <c r="N37" s="94" t="str">
        <f>IF($D37="","",INDEX(リスト!$C$3:$R$55,MATCH($D37,リスト!$C$3:$C$55,0),2))</f>
        <v/>
      </c>
      <c r="O37" s="131" t="e">
        <f>INDEX(リスト!$C$3:$S$55,MATCH(D37,リスト!$C$3:$C$55,0),17)</f>
        <v>#N/A</v>
      </c>
      <c r="P37" s="207" t="str">
        <f t="shared" si="2"/>
        <v/>
      </c>
      <c r="Q37" s="208" t="str">
        <f t="shared" si="1"/>
        <v/>
      </c>
      <c r="R37" s="208" t="str">
        <f t="shared" si="3"/>
        <v/>
      </c>
      <c r="S37" s="209" t="str">
        <f t="array" ref="S37">IFERROR(SMALL($R$24:$R$38,14),"")</f>
        <v/>
      </c>
    </row>
    <row r="38" spans="2:19" ht="33" customHeight="1" thickBot="1" x14ac:dyDescent="0.35">
      <c r="B38" s="95">
        <v>15</v>
      </c>
      <c r="C38" s="84"/>
      <c r="D38" s="81"/>
      <c r="E38" s="82"/>
      <c r="F38" s="82"/>
      <c r="G38" s="83"/>
      <c r="H38" s="186" t="str">
        <f t="array" ref="H38">IFERROR(IF($C38="","",INDEX(リスト!$C$3:$R$55,MATCH($D38,リスト!$C$3:$C$55,0),14)&amp;IF(INDEX(リスト!$C$3:$R$55,MATCH($D38,リスト!$C$3:$C$55,0),14)="①請求書（指定様式_請負）",M38,"")),"未入力の項目があります。項目をご選択ください。")</f>
        <v/>
      </c>
      <c r="I38" s="96" t="str">
        <f t="shared" si="0"/>
        <v/>
      </c>
      <c r="J38" s="188" t="str">
        <f t="array" ref="J38">IFERROR(IF($C38="","",INDEX(リスト!$C$3:$R$55,MATCH($D38,リスト!$C$3:$C$55,0),15)&amp;IF(INDEX(リスト!$C$3:$R$55,MATCH($D38,リスト!$C$3:$C$55,0),15)="①物品請求　内訳書",M38,"")),"未入力の項目があります。項目をご選択ください。")</f>
        <v/>
      </c>
      <c r="K38" s="96" t="str">
        <f t="array" ref="K38">IFERROR(IF($O38="","",IF($J38="","",IF($M38&gt;6,"",HYPERLINK("#'"&amp;$J38&amp;"'!A1","作成")))),"")</f>
        <v/>
      </c>
      <c r="L38" s="133" t="str">
        <f t="array" ref="L38">IFERROR(IF($C38="","",INDEX(リスト!$C$3:$R$55,MATCH($D38,リスト!$C$3:$C$55,0),16)&amp;IF(INDEX(リスト!$C$3:$R$55,MATCH($D38,リスト!$C$3:$C$55,0),16)="①請求書(請負)",Q38,"")),"未入力の項目があります。項目をご選択ください。")</f>
        <v/>
      </c>
      <c r="M38" s="202">
        <f>COUNTIF(O24:O38,$O38)</f>
        <v>15</v>
      </c>
      <c r="N38" s="97" t="str">
        <f>IF($D38="","",INDEX(リスト!$C$3:$R$55,MATCH($D38,リスト!$C$3:$C$55,0),2))</f>
        <v/>
      </c>
      <c r="O38" s="203" t="e">
        <f>INDEX(リスト!$C$3:$S$55,MATCH(D38,リスト!$C$3:$C$55,0),17)</f>
        <v>#N/A</v>
      </c>
      <c r="P38" s="210" t="str">
        <f t="shared" si="2"/>
        <v/>
      </c>
      <c r="Q38" s="211" t="str">
        <f t="shared" si="1"/>
        <v/>
      </c>
      <c r="R38" s="211" t="str">
        <f t="shared" si="3"/>
        <v/>
      </c>
      <c r="S38" s="212" t="str">
        <f t="array" ref="S38">IFERROR(SMALL($R$24:$R$38,15),"")</f>
        <v/>
      </c>
    </row>
  </sheetData>
  <sheetProtection algorithmName="SHA-512" hashValue="pGEq2ecapkppSWXU8h55GCwVfdIwr2/6acNTm2XviNsN0gBZRpumKTapfuY5upWijXAI316+l2CWtu1NQ6f1qA==" saltValue="Nka0Kr7g6L/5IUZobJqUaQ==" spinCount="100000" sheet="1" objects="1" scenarios="1"/>
  <mergeCells count="43">
    <mergeCell ref="D22:D23"/>
    <mergeCell ref="E22:E23"/>
    <mergeCell ref="F22:G22"/>
    <mergeCell ref="H19:L19"/>
    <mergeCell ref="L22:L23"/>
    <mergeCell ref="H22:K23"/>
    <mergeCell ref="B20:G20"/>
    <mergeCell ref="H20:K20"/>
    <mergeCell ref="B19:G19"/>
    <mergeCell ref="D6:E6"/>
    <mergeCell ref="D7:E7"/>
    <mergeCell ref="D8:E8"/>
    <mergeCell ref="D9:E9"/>
    <mergeCell ref="D10:E10"/>
    <mergeCell ref="D2:E2"/>
    <mergeCell ref="D3:E3"/>
    <mergeCell ref="D4:E4"/>
    <mergeCell ref="D5:E5"/>
    <mergeCell ref="B2:C2"/>
    <mergeCell ref="B3:C3"/>
    <mergeCell ref="B4:C4"/>
    <mergeCell ref="B5:C5"/>
    <mergeCell ref="B6:C6"/>
    <mergeCell ref="B7:C7"/>
    <mergeCell ref="B8:C8"/>
    <mergeCell ref="B9:C9"/>
    <mergeCell ref="B22:B23"/>
    <mergeCell ref="C22:C23"/>
    <mergeCell ref="D14:E14"/>
    <mergeCell ref="B16:C16"/>
    <mergeCell ref="B17:C17"/>
    <mergeCell ref="B10:C10"/>
    <mergeCell ref="B11:C11"/>
    <mergeCell ref="B12:C12"/>
    <mergeCell ref="B13:C13"/>
    <mergeCell ref="B14:C14"/>
    <mergeCell ref="B15:C15"/>
    <mergeCell ref="D13:E13"/>
    <mergeCell ref="D11:E11"/>
    <mergeCell ref="D12:E12"/>
    <mergeCell ref="D15:E15"/>
    <mergeCell ref="D16:E16"/>
    <mergeCell ref="D17:E17"/>
  </mergeCells>
  <phoneticPr fontId="1"/>
  <conditionalFormatting sqref="C24:C38">
    <cfRule type="expression" dxfId="96" priority="5">
      <formula>$C24=""</formula>
    </cfRule>
  </conditionalFormatting>
  <conditionalFormatting sqref="C24:L38">
    <cfRule type="expression" dxfId="95" priority="16">
      <formula>$H24=""</formula>
    </cfRule>
  </conditionalFormatting>
  <conditionalFormatting sqref="D24:D38">
    <cfRule type="expression" dxfId="94" priority="6">
      <formula>ISERROR(VLOOKUP(D24,INDIRECT(C24),1,0))</formula>
    </cfRule>
  </conditionalFormatting>
  <conditionalFormatting sqref="E24:E38">
    <cfRule type="expression" dxfId="93" priority="4">
      <formula>$E24=""</formula>
    </cfRule>
  </conditionalFormatting>
  <conditionalFormatting sqref="E24:G38">
    <cfRule type="expression" dxfId="92" priority="1">
      <formula>$O24&lt;&gt;"①"</formula>
    </cfRule>
  </conditionalFormatting>
  <conditionalFormatting sqref="F24:G38">
    <cfRule type="expression" dxfId="91" priority="3">
      <formula>$F24=""</formula>
    </cfRule>
  </conditionalFormatting>
  <conditionalFormatting sqref="H24:L38">
    <cfRule type="expression" dxfId="90" priority="8">
      <formula>$D24=""</formula>
    </cfRule>
  </conditionalFormatting>
  <dataValidations count="2">
    <dataValidation type="list" allowBlank="1" showInputMessage="1" showErrorMessage="1" promptTitle="【必須項目】" prompt="必ずご選択ください。" sqref="D17" xr:uid="{4A829A7C-234A-43F1-B2BC-E46DE3696D1F}">
      <formula1>"会員,非会員"</formula1>
    </dataValidation>
    <dataValidation type="list" allowBlank="1" showInputMessage="1" showErrorMessage="1" sqref="D24:D38" xr:uid="{53583303-D399-404C-BA39-2520F1553AEE}">
      <formula1>INDIRECT($C24)</formula1>
    </dataValidation>
  </dataValidations>
  <hyperlinks>
    <hyperlink ref="L20" location="'請求書総括表 (手入力用)'!A1" display="予備：請求書総括表 (手入力用)" xr:uid="{FF3F6E87-E8C6-4273-9157-B188CCED1460}"/>
    <hyperlink ref="H20:K20" location="請求書総括表!A1" display="請 求 書 総 括 表" xr:uid="{5E3C575A-4DFB-467F-B9EC-FD3B6F408924}"/>
  </hyperlinks>
  <printOptions horizontalCentered="1"/>
  <pageMargins left="0.51181102362204722" right="0.51181102362204722" top="0.55118110236220474" bottom="0.55118110236220474" header="0.31496062992125984" footer="0.31496062992125984"/>
  <pageSetup paperSize="9" scale="54" orientation="landscape"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12EF783-82D9-4FA9-B483-F1FF3D3C5363}">
          <x14:formula1>
            <xm:f>OFFSET(リスト!$U$3,,,COUNTA(リスト!$E$2:$O$2))</xm:f>
          </x14:formula1>
          <xm:sqref>C24:C38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2EA04-45BE-40B6-9AD8-C68476D014A0}">
  <sheetPr>
    <tabColor theme="7" tint="0.59999389629810485"/>
    <pageSetUpPr fitToPage="1"/>
  </sheetPr>
  <dimension ref="A1:AK28"/>
  <sheetViews>
    <sheetView showGridLines="0" view="pageBreakPreview" zoomScaleNormal="100" zoomScaleSheetLayoutView="100" workbookViewId="0">
      <selection activeCell="AG2" sqref="AG2:AJ2"/>
    </sheetView>
  </sheetViews>
  <sheetFormatPr defaultColWidth="4" defaultRowHeight="21.9" customHeight="1" x14ac:dyDescent="0.3"/>
  <cols>
    <col min="1" max="16384" width="4" style="98"/>
  </cols>
  <sheetData>
    <row r="1" spans="1:37" ht="33" customHeight="1" x14ac:dyDescent="0.3"/>
    <row r="2" spans="1:37" ht="21.9" customHeight="1" x14ac:dyDescent="0.3">
      <c r="AA2" s="99"/>
      <c r="AB2" s="99"/>
      <c r="AC2" s="515" t="s">
        <v>28</v>
      </c>
      <c r="AD2" s="515"/>
      <c r="AE2" s="515"/>
      <c r="AF2" s="515"/>
      <c r="AG2" s="516"/>
      <c r="AH2" s="516"/>
      <c r="AI2" s="516"/>
      <c r="AJ2" s="516"/>
      <c r="AK2" s="152"/>
    </row>
    <row r="3" spans="1:37" ht="21.9" customHeight="1" x14ac:dyDescent="0.3">
      <c r="B3" s="517" t="s">
        <v>269</v>
      </c>
      <c r="C3" s="517"/>
      <c r="D3" s="517"/>
      <c r="E3" s="517"/>
      <c r="F3" s="517"/>
      <c r="G3" s="517"/>
      <c r="H3" s="517"/>
      <c r="I3" s="517"/>
      <c r="J3" s="517"/>
      <c r="K3" s="517"/>
      <c r="L3" s="517"/>
      <c r="M3" s="517"/>
      <c r="N3" s="517"/>
      <c r="O3" s="100"/>
      <c r="P3" s="100"/>
      <c r="Q3" s="100"/>
      <c r="R3" s="100"/>
      <c r="S3" s="100"/>
      <c r="T3" s="100"/>
      <c r="U3" s="100"/>
      <c r="V3" s="100"/>
      <c r="W3" s="100"/>
      <c r="X3" s="100"/>
      <c r="Y3" s="100"/>
      <c r="Z3" s="100"/>
      <c r="AA3" s="100"/>
      <c r="AB3" s="100"/>
      <c r="AC3" s="100"/>
      <c r="AD3" s="100"/>
      <c r="AE3" s="100"/>
      <c r="AF3" s="100"/>
      <c r="AG3" s="100"/>
      <c r="AH3" s="100"/>
      <c r="AI3" s="100"/>
      <c r="AJ3" s="100"/>
      <c r="AK3" s="152"/>
    </row>
    <row r="4" spans="1:37" ht="23.4" customHeight="1" x14ac:dyDescent="0.3">
      <c r="A4" s="160"/>
      <c r="B4" s="517"/>
      <c r="C4" s="517"/>
      <c r="D4" s="517"/>
      <c r="E4" s="517"/>
      <c r="F4" s="517"/>
      <c r="G4" s="517"/>
      <c r="H4" s="517"/>
      <c r="I4" s="517"/>
      <c r="J4" s="517"/>
      <c r="K4" s="517"/>
      <c r="L4" s="517"/>
      <c r="M4" s="517"/>
      <c r="N4" s="517"/>
      <c r="O4" s="100"/>
      <c r="P4" s="100"/>
      <c r="Q4" s="100"/>
      <c r="R4" s="100"/>
      <c r="S4" s="100"/>
      <c r="T4" s="100"/>
      <c r="U4" s="100"/>
      <c r="V4" s="100"/>
      <c r="W4" s="100"/>
      <c r="X4" s="100"/>
      <c r="Y4" s="100"/>
      <c r="Z4" s="100"/>
      <c r="AA4" s="100"/>
      <c r="AB4" s="100"/>
      <c r="AC4" s="100"/>
      <c r="AD4" s="100"/>
      <c r="AE4" s="100"/>
      <c r="AF4" s="100"/>
      <c r="AG4" s="100"/>
      <c r="AH4" s="100"/>
      <c r="AI4" s="100"/>
      <c r="AJ4" s="100"/>
      <c r="AK4" s="160"/>
    </row>
    <row r="5" spans="1:37" ht="21.9" customHeight="1" thickBot="1" x14ac:dyDescent="0.35">
      <c r="P5" s="467" t="s">
        <v>201</v>
      </c>
      <c r="Q5" s="467"/>
      <c r="R5" s="467"/>
      <c r="S5" s="569"/>
      <c r="T5" s="570"/>
      <c r="U5" s="570"/>
      <c r="V5" s="571"/>
      <c r="W5" s="161" t="s">
        <v>202</v>
      </c>
      <c r="X5" s="161"/>
      <c r="Y5" s="161"/>
      <c r="Z5" s="572"/>
      <c r="AA5" s="573"/>
      <c r="AB5" s="573"/>
      <c r="AC5" s="573"/>
      <c r="AD5" s="573"/>
      <c r="AE5" s="573"/>
      <c r="AF5" s="574"/>
      <c r="AG5" s="574"/>
      <c r="AH5" s="574"/>
      <c r="AI5" s="574"/>
      <c r="AJ5" s="575"/>
    </row>
    <row r="6" spans="1:37" s="99" customFormat="1" ht="21.9" customHeight="1" x14ac:dyDescent="0.3">
      <c r="B6" s="162"/>
      <c r="C6" s="359"/>
      <c r="D6" s="360"/>
      <c r="E6" s="360"/>
      <c r="F6" s="360"/>
      <c r="G6" s="360"/>
      <c r="H6" s="360"/>
      <c r="I6" s="360"/>
      <c r="J6" s="576"/>
      <c r="K6" s="468" t="s">
        <v>203</v>
      </c>
      <c r="L6" s="469"/>
      <c r="M6" s="469"/>
      <c r="N6" s="469"/>
      <c r="O6" s="469"/>
      <c r="P6" s="577"/>
      <c r="Q6" s="577"/>
      <c r="R6" s="577"/>
      <c r="S6" s="577"/>
      <c r="T6" s="577"/>
      <c r="U6" s="578"/>
      <c r="V6" s="579" t="s">
        <v>204</v>
      </c>
      <c r="W6" s="362"/>
      <c r="X6" s="362"/>
      <c r="Y6" s="362"/>
      <c r="Z6" s="362"/>
      <c r="AA6" s="361" t="s">
        <v>205</v>
      </c>
      <c r="AB6" s="362"/>
      <c r="AC6" s="362"/>
      <c r="AD6" s="362"/>
      <c r="AE6" s="362"/>
      <c r="AF6" s="580" t="s">
        <v>206</v>
      </c>
      <c r="AG6" s="581"/>
      <c r="AH6" s="581"/>
      <c r="AI6" s="581"/>
      <c r="AJ6" s="582"/>
    </row>
    <row r="7" spans="1:37" s="99" customFormat="1" ht="21.9" customHeight="1" x14ac:dyDescent="0.3">
      <c r="B7" s="163"/>
      <c r="C7" s="378" t="s">
        <v>207</v>
      </c>
      <c r="D7" s="379"/>
      <c r="E7" s="379"/>
      <c r="F7" s="379"/>
      <c r="G7" s="379"/>
      <c r="H7" s="379"/>
      <c r="I7" s="379"/>
      <c r="J7" s="561"/>
      <c r="K7" s="562" t="s">
        <v>69</v>
      </c>
      <c r="L7" s="563"/>
      <c r="M7" s="563" t="s">
        <v>208</v>
      </c>
      <c r="N7" s="563"/>
      <c r="O7" s="563" t="s">
        <v>209</v>
      </c>
      <c r="P7" s="563"/>
      <c r="Q7" s="563"/>
      <c r="R7" s="563" t="s">
        <v>210</v>
      </c>
      <c r="S7" s="563"/>
      <c r="T7" s="563"/>
      <c r="U7" s="564"/>
      <c r="V7" s="565" t="s">
        <v>211</v>
      </c>
      <c r="W7" s="379"/>
      <c r="X7" s="379"/>
      <c r="Y7" s="379"/>
      <c r="Z7" s="379"/>
      <c r="AA7" s="378" t="s">
        <v>211</v>
      </c>
      <c r="AB7" s="379"/>
      <c r="AC7" s="379"/>
      <c r="AD7" s="379"/>
      <c r="AE7" s="379"/>
      <c r="AF7" s="566" t="s">
        <v>211</v>
      </c>
      <c r="AG7" s="567"/>
      <c r="AH7" s="567"/>
      <c r="AI7" s="567"/>
      <c r="AJ7" s="568"/>
    </row>
    <row r="8" spans="1:37" ht="21.9" customHeight="1" x14ac:dyDescent="0.25">
      <c r="B8" s="216"/>
      <c r="C8" s="553"/>
      <c r="D8" s="554"/>
      <c r="E8" s="554"/>
      <c r="F8" s="554"/>
      <c r="G8" s="554"/>
      <c r="H8" s="554"/>
      <c r="I8" s="554"/>
      <c r="J8" s="555"/>
      <c r="K8" s="556"/>
      <c r="L8" s="557"/>
      <c r="M8" s="557"/>
      <c r="N8" s="557"/>
      <c r="O8" s="558"/>
      <c r="P8" s="558"/>
      <c r="Q8" s="558"/>
      <c r="R8" s="538" t="str">
        <f>IF(K8="","",K8*O8)</f>
        <v/>
      </c>
      <c r="S8" s="538"/>
      <c r="T8" s="538"/>
      <c r="U8" s="559"/>
      <c r="V8" s="560"/>
      <c r="W8" s="541"/>
      <c r="X8" s="538" t="str">
        <f>IF(V8="","",V8*O8)</f>
        <v/>
      </c>
      <c r="Y8" s="538"/>
      <c r="Z8" s="539"/>
      <c r="AA8" s="540"/>
      <c r="AB8" s="541"/>
      <c r="AC8" s="538" t="str">
        <f>IF(AA8="","",AA8*O8)</f>
        <v/>
      </c>
      <c r="AD8" s="538"/>
      <c r="AE8" s="539"/>
      <c r="AF8" s="542" t="str">
        <f t="shared" ref="AF8:AF10" si="0">IF((V8-AA8)=0,"",(V8-AA8))</f>
        <v/>
      </c>
      <c r="AG8" s="543"/>
      <c r="AH8" s="538" t="str">
        <f>IF(AF8="","",AF8*O8)</f>
        <v/>
      </c>
      <c r="AI8" s="538"/>
      <c r="AJ8" s="544"/>
    </row>
    <row r="9" spans="1:37" ht="21.9" customHeight="1" x14ac:dyDescent="0.3">
      <c r="B9" s="217"/>
      <c r="C9" s="553"/>
      <c r="D9" s="554"/>
      <c r="E9" s="554"/>
      <c r="F9" s="554"/>
      <c r="G9" s="554"/>
      <c r="H9" s="554"/>
      <c r="I9" s="554"/>
      <c r="J9" s="555"/>
      <c r="K9" s="556"/>
      <c r="L9" s="557"/>
      <c r="M9" s="557"/>
      <c r="N9" s="557"/>
      <c r="O9" s="558"/>
      <c r="P9" s="558"/>
      <c r="Q9" s="558"/>
      <c r="R9" s="538" t="str">
        <f t="shared" ref="R9:R27" si="1">IF(K9="","",K9*O9)</f>
        <v/>
      </c>
      <c r="S9" s="538"/>
      <c r="T9" s="538"/>
      <c r="U9" s="559"/>
      <c r="V9" s="560"/>
      <c r="W9" s="541"/>
      <c r="X9" s="538" t="str">
        <f t="shared" ref="X9:X27" si="2">IF(V9="","",V9*O9)</f>
        <v/>
      </c>
      <c r="Y9" s="538"/>
      <c r="Z9" s="539"/>
      <c r="AA9" s="540"/>
      <c r="AB9" s="541"/>
      <c r="AC9" s="538" t="str">
        <f t="shared" ref="AC9:AC27" si="3">IF(AA9="","",AA9*O9)</f>
        <v/>
      </c>
      <c r="AD9" s="538"/>
      <c r="AE9" s="539"/>
      <c r="AF9" s="542" t="str">
        <f t="shared" si="0"/>
        <v/>
      </c>
      <c r="AG9" s="543"/>
      <c r="AH9" s="538" t="str">
        <f t="shared" ref="AH9:AH27" si="4">IF(AF9="","",AF9*O9)</f>
        <v/>
      </c>
      <c r="AI9" s="538"/>
      <c r="AJ9" s="544"/>
    </row>
    <row r="10" spans="1:37" ht="21.9" customHeight="1" x14ac:dyDescent="0.3">
      <c r="B10" s="217"/>
      <c r="C10" s="553"/>
      <c r="D10" s="554"/>
      <c r="E10" s="554"/>
      <c r="F10" s="554"/>
      <c r="G10" s="554"/>
      <c r="H10" s="554"/>
      <c r="I10" s="554"/>
      <c r="J10" s="555"/>
      <c r="K10" s="556"/>
      <c r="L10" s="557"/>
      <c r="M10" s="557"/>
      <c r="N10" s="557"/>
      <c r="O10" s="558"/>
      <c r="P10" s="558"/>
      <c r="Q10" s="558"/>
      <c r="R10" s="538" t="str">
        <f t="shared" si="1"/>
        <v/>
      </c>
      <c r="S10" s="538"/>
      <c r="T10" s="538"/>
      <c r="U10" s="559"/>
      <c r="V10" s="560"/>
      <c r="W10" s="541"/>
      <c r="X10" s="538" t="str">
        <f t="shared" si="2"/>
        <v/>
      </c>
      <c r="Y10" s="538"/>
      <c r="Z10" s="539"/>
      <c r="AA10" s="540"/>
      <c r="AB10" s="541"/>
      <c r="AC10" s="538" t="str">
        <f t="shared" si="3"/>
        <v/>
      </c>
      <c r="AD10" s="538"/>
      <c r="AE10" s="539"/>
      <c r="AF10" s="542" t="str">
        <f t="shared" si="0"/>
        <v/>
      </c>
      <c r="AG10" s="543"/>
      <c r="AH10" s="538" t="str">
        <f t="shared" si="4"/>
        <v/>
      </c>
      <c r="AI10" s="538"/>
      <c r="AJ10" s="544"/>
    </row>
    <row r="11" spans="1:37" ht="21.9" customHeight="1" x14ac:dyDescent="0.3">
      <c r="B11" s="217"/>
      <c r="C11" s="553"/>
      <c r="D11" s="554"/>
      <c r="E11" s="554"/>
      <c r="F11" s="554"/>
      <c r="G11" s="554"/>
      <c r="H11" s="554"/>
      <c r="I11" s="554"/>
      <c r="J11" s="555"/>
      <c r="K11" s="556"/>
      <c r="L11" s="557"/>
      <c r="M11" s="557"/>
      <c r="N11" s="557"/>
      <c r="O11" s="558"/>
      <c r="P11" s="558"/>
      <c r="Q11" s="558"/>
      <c r="R11" s="538" t="str">
        <f t="shared" si="1"/>
        <v/>
      </c>
      <c r="S11" s="538"/>
      <c r="T11" s="538"/>
      <c r="U11" s="559"/>
      <c r="V11" s="560"/>
      <c r="W11" s="541"/>
      <c r="X11" s="538" t="str">
        <f t="shared" si="2"/>
        <v/>
      </c>
      <c r="Y11" s="538"/>
      <c r="Z11" s="539"/>
      <c r="AA11" s="540"/>
      <c r="AB11" s="541"/>
      <c r="AC11" s="538" t="str">
        <f t="shared" si="3"/>
        <v/>
      </c>
      <c r="AD11" s="538"/>
      <c r="AE11" s="539"/>
      <c r="AF11" s="542" t="str">
        <f>IF((V11-AA11)=0,"",(V11-AA11))</f>
        <v/>
      </c>
      <c r="AG11" s="543"/>
      <c r="AH11" s="538" t="str">
        <f t="shared" si="4"/>
        <v/>
      </c>
      <c r="AI11" s="538"/>
      <c r="AJ11" s="544"/>
    </row>
    <row r="12" spans="1:37" ht="21.9" customHeight="1" x14ac:dyDescent="0.3">
      <c r="B12" s="217"/>
      <c r="C12" s="553"/>
      <c r="D12" s="554"/>
      <c r="E12" s="554"/>
      <c r="F12" s="554"/>
      <c r="G12" s="554"/>
      <c r="H12" s="554"/>
      <c r="I12" s="554"/>
      <c r="J12" s="555"/>
      <c r="K12" s="556"/>
      <c r="L12" s="557"/>
      <c r="M12" s="557"/>
      <c r="N12" s="557"/>
      <c r="O12" s="558"/>
      <c r="P12" s="558"/>
      <c r="Q12" s="558"/>
      <c r="R12" s="538" t="str">
        <f t="shared" si="1"/>
        <v/>
      </c>
      <c r="S12" s="538"/>
      <c r="T12" s="538"/>
      <c r="U12" s="559"/>
      <c r="V12" s="560"/>
      <c r="W12" s="541"/>
      <c r="X12" s="538" t="str">
        <f t="shared" si="2"/>
        <v/>
      </c>
      <c r="Y12" s="538"/>
      <c r="Z12" s="539"/>
      <c r="AA12" s="540"/>
      <c r="AB12" s="541"/>
      <c r="AC12" s="538" t="str">
        <f t="shared" si="3"/>
        <v/>
      </c>
      <c r="AD12" s="538"/>
      <c r="AE12" s="539"/>
      <c r="AF12" s="542" t="str">
        <f t="shared" ref="AF12:AF27" si="5">IF((V12-AA12)=0,"",(V12-AA12))</f>
        <v/>
      </c>
      <c r="AG12" s="543"/>
      <c r="AH12" s="538" t="str">
        <f t="shared" si="4"/>
        <v/>
      </c>
      <c r="AI12" s="538"/>
      <c r="AJ12" s="544"/>
    </row>
    <row r="13" spans="1:37" ht="21.9" customHeight="1" x14ac:dyDescent="0.3">
      <c r="B13" s="218"/>
      <c r="C13" s="553"/>
      <c r="D13" s="554"/>
      <c r="E13" s="554"/>
      <c r="F13" s="554"/>
      <c r="G13" s="554"/>
      <c r="H13" s="554"/>
      <c r="I13" s="554"/>
      <c r="J13" s="555"/>
      <c r="K13" s="556"/>
      <c r="L13" s="557"/>
      <c r="M13" s="557"/>
      <c r="N13" s="557"/>
      <c r="O13" s="558"/>
      <c r="P13" s="558"/>
      <c r="Q13" s="558"/>
      <c r="R13" s="538" t="str">
        <f t="shared" si="1"/>
        <v/>
      </c>
      <c r="S13" s="538"/>
      <c r="T13" s="538"/>
      <c r="U13" s="559"/>
      <c r="V13" s="560"/>
      <c r="W13" s="541"/>
      <c r="X13" s="538" t="str">
        <f t="shared" si="2"/>
        <v/>
      </c>
      <c r="Y13" s="538"/>
      <c r="Z13" s="539"/>
      <c r="AA13" s="540"/>
      <c r="AB13" s="541"/>
      <c r="AC13" s="538" t="str">
        <f t="shared" si="3"/>
        <v/>
      </c>
      <c r="AD13" s="538"/>
      <c r="AE13" s="539"/>
      <c r="AF13" s="542" t="str">
        <f t="shared" si="5"/>
        <v/>
      </c>
      <c r="AG13" s="543"/>
      <c r="AH13" s="538" t="str">
        <f t="shared" si="4"/>
        <v/>
      </c>
      <c r="AI13" s="538"/>
      <c r="AJ13" s="544"/>
    </row>
    <row r="14" spans="1:37" ht="21.9" customHeight="1" x14ac:dyDescent="0.3">
      <c r="B14" s="218"/>
      <c r="C14" s="553"/>
      <c r="D14" s="554"/>
      <c r="E14" s="554"/>
      <c r="F14" s="554"/>
      <c r="G14" s="554"/>
      <c r="H14" s="554"/>
      <c r="I14" s="554"/>
      <c r="J14" s="555"/>
      <c r="K14" s="556"/>
      <c r="L14" s="557"/>
      <c r="M14" s="557"/>
      <c r="N14" s="557"/>
      <c r="O14" s="558"/>
      <c r="P14" s="558"/>
      <c r="Q14" s="558"/>
      <c r="R14" s="538" t="str">
        <f t="shared" si="1"/>
        <v/>
      </c>
      <c r="S14" s="538"/>
      <c r="T14" s="538"/>
      <c r="U14" s="559"/>
      <c r="V14" s="560"/>
      <c r="W14" s="541"/>
      <c r="X14" s="538" t="str">
        <f t="shared" si="2"/>
        <v/>
      </c>
      <c r="Y14" s="538"/>
      <c r="Z14" s="539"/>
      <c r="AA14" s="540"/>
      <c r="AB14" s="541"/>
      <c r="AC14" s="538" t="str">
        <f t="shared" si="3"/>
        <v/>
      </c>
      <c r="AD14" s="538"/>
      <c r="AE14" s="539"/>
      <c r="AF14" s="542" t="str">
        <f t="shared" si="5"/>
        <v/>
      </c>
      <c r="AG14" s="543"/>
      <c r="AH14" s="538" t="str">
        <f t="shared" si="4"/>
        <v/>
      </c>
      <c r="AI14" s="538"/>
      <c r="AJ14" s="544"/>
    </row>
    <row r="15" spans="1:37" ht="21.9" customHeight="1" x14ac:dyDescent="0.3">
      <c r="B15" s="218"/>
      <c r="C15" s="553"/>
      <c r="D15" s="554"/>
      <c r="E15" s="554"/>
      <c r="F15" s="554"/>
      <c r="G15" s="554"/>
      <c r="H15" s="554"/>
      <c r="I15" s="554"/>
      <c r="J15" s="555"/>
      <c r="K15" s="556"/>
      <c r="L15" s="557"/>
      <c r="M15" s="557"/>
      <c r="N15" s="557"/>
      <c r="O15" s="558"/>
      <c r="P15" s="558"/>
      <c r="Q15" s="558"/>
      <c r="R15" s="538" t="str">
        <f t="shared" si="1"/>
        <v/>
      </c>
      <c r="S15" s="538"/>
      <c r="T15" s="538"/>
      <c r="U15" s="559"/>
      <c r="V15" s="560"/>
      <c r="W15" s="541"/>
      <c r="X15" s="538" t="str">
        <f t="shared" si="2"/>
        <v/>
      </c>
      <c r="Y15" s="538"/>
      <c r="Z15" s="539"/>
      <c r="AA15" s="540"/>
      <c r="AB15" s="541"/>
      <c r="AC15" s="538" t="str">
        <f t="shared" si="3"/>
        <v/>
      </c>
      <c r="AD15" s="538"/>
      <c r="AE15" s="539"/>
      <c r="AF15" s="542" t="str">
        <f t="shared" si="5"/>
        <v/>
      </c>
      <c r="AG15" s="543"/>
      <c r="AH15" s="538" t="str">
        <f t="shared" si="4"/>
        <v/>
      </c>
      <c r="AI15" s="538"/>
      <c r="AJ15" s="544"/>
    </row>
    <row r="16" spans="1:37" ht="21.9" customHeight="1" x14ac:dyDescent="0.3">
      <c r="B16" s="218"/>
      <c r="C16" s="553"/>
      <c r="D16" s="554"/>
      <c r="E16" s="554"/>
      <c r="F16" s="554"/>
      <c r="G16" s="554"/>
      <c r="H16" s="554"/>
      <c r="I16" s="554"/>
      <c r="J16" s="555"/>
      <c r="K16" s="556"/>
      <c r="L16" s="557"/>
      <c r="M16" s="557"/>
      <c r="N16" s="557"/>
      <c r="O16" s="558"/>
      <c r="P16" s="558"/>
      <c r="Q16" s="558"/>
      <c r="R16" s="538" t="str">
        <f t="shared" si="1"/>
        <v/>
      </c>
      <c r="S16" s="538"/>
      <c r="T16" s="538"/>
      <c r="U16" s="559"/>
      <c r="V16" s="560"/>
      <c r="W16" s="541"/>
      <c r="X16" s="538" t="str">
        <f t="shared" si="2"/>
        <v/>
      </c>
      <c r="Y16" s="538"/>
      <c r="Z16" s="539"/>
      <c r="AA16" s="540"/>
      <c r="AB16" s="541"/>
      <c r="AC16" s="538" t="str">
        <f t="shared" si="3"/>
        <v/>
      </c>
      <c r="AD16" s="538"/>
      <c r="AE16" s="539"/>
      <c r="AF16" s="542" t="str">
        <f t="shared" si="5"/>
        <v/>
      </c>
      <c r="AG16" s="543"/>
      <c r="AH16" s="538" t="str">
        <f t="shared" si="4"/>
        <v/>
      </c>
      <c r="AI16" s="538"/>
      <c r="AJ16" s="544"/>
    </row>
    <row r="17" spans="2:36" ht="21.9" customHeight="1" x14ac:dyDescent="0.3">
      <c r="B17" s="218"/>
      <c r="C17" s="553"/>
      <c r="D17" s="554"/>
      <c r="E17" s="554"/>
      <c r="F17" s="554"/>
      <c r="G17" s="554"/>
      <c r="H17" s="554"/>
      <c r="I17" s="554"/>
      <c r="J17" s="555"/>
      <c r="K17" s="556"/>
      <c r="L17" s="557"/>
      <c r="M17" s="557"/>
      <c r="N17" s="557"/>
      <c r="O17" s="558"/>
      <c r="P17" s="558"/>
      <c r="Q17" s="558"/>
      <c r="R17" s="538" t="str">
        <f t="shared" si="1"/>
        <v/>
      </c>
      <c r="S17" s="538"/>
      <c r="T17" s="538"/>
      <c r="U17" s="559"/>
      <c r="V17" s="560"/>
      <c r="W17" s="541"/>
      <c r="X17" s="538" t="str">
        <f t="shared" si="2"/>
        <v/>
      </c>
      <c r="Y17" s="538"/>
      <c r="Z17" s="539"/>
      <c r="AA17" s="540"/>
      <c r="AB17" s="541"/>
      <c r="AC17" s="538" t="str">
        <f t="shared" si="3"/>
        <v/>
      </c>
      <c r="AD17" s="538"/>
      <c r="AE17" s="539"/>
      <c r="AF17" s="542" t="str">
        <f t="shared" si="5"/>
        <v/>
      </c>
      <c r="AG17" s="543"/>
      <c r="AH17" s="538" t="str">
        <f t="shared" si="4"/>
        <v/>
      </c>
      <c r="AI17" s="538"/>
      <c r="AJ17" s="544"/>
    </row>
    <row r="18" spans="2:36" ht="21.9" customHeight="1" x14ac:dyDescent="0.3">
      <c r="B18" s="219"/>
      <c r="C18" s="553"/>
      <c r="D18" s="554"/>
      <c r="E18" s="554"/>
      <c r="F18" s="554"/>
      <c r="G18" s="554"/>
      <c r="H18" s="554"/>
      <c r="I18" s="554"/>
      <c r="J18" s="555"/>
      <c r="K18" s="556"/>
      <c r="L18" s="557"/>
      <c r="M18" s="557"/>
      <c r="N18" s="557"/>
      <c r="O18" s="558"/>
      <c r="P18" s="558"/>
      <c r="Q18" s="558"/>
      <c r="R18" s="538" t="str">
        <f t="shared" si="1"/>
        <v/>
      </c>
      <c r="S18" s="538"/>
      <c r="T18" s="538"/>
      <c r="U18" s="559"/>
      <c r="V18" s="560"/>
      <c r="W18" s="541"/>
      <c r="X18" s="538" t="str">
        <f t="shared" si="2"/>
        <v/>
      </c>
      <c r="Y18" s="538"/>
      <c r="Z18" s="539"/>
      <c r="AA18" s="540"/>
      <c r="AB18" s="541"/>
      <c r="AC18" s="538" t="str">
        <f t="shared" si="3"/>
        <v/>
      </c>
      <c r="AD18" s="538"/>
      <c r="AE18" s="539"/>
      <c r="AF18" s="542" t="str">
        <f t="shared" si="5"/>
        <v/>
      </c>
      <c r="AG18" s="543"/>
      <c r="AH18" s="538" t="str">
        <f t="shared" si="4"/>
        <v/>
      </c>
      <c r="AI18" s="538"/>
      <c r="AJ18" s="544"/>
    </row>
    <row r="19" spans="2:36" ht="21.9" customHeight="1" x14ac:dyDescent="0.3">
      <c r="B19" s="219"/>
      <c r="C19" s="553"/>
      <c r="D19" s="554"/>
      <c r="E19" s="554"/>
      <c r="F19" s="554"/>
      <c r="G19" s="554"/>
      <c r="H19" s="554"/>
      <c r="I19" s="554"/>
      <c r="J19" s="555"/>
      <c r="K19" s="556"/>
      <c r="L19" s="557"/>
      <c r="M19" s="557"/>
      <c r="N19" s="557"/>
      <c r="O19" s="558"/>
      <c r="P19" s="558"/>
      <c r="Q19" s="558"/>
      <c r="R19" s="538" t="str">
        <f t="shared" si="1"/>
        <v/>
      </c>
      <c r="S19" s="538"/>
      <c r="T19" s="538"/>
      <c r="U19" s="559"/>
      <c r="V19" s="560"/>
      <c r="W19" s="541"/>
      <c r="X19" s="538" t="str">
        <f t="shared" si="2"/>
        <v/>
      </c>
      <c r="Y19" s="538"/>
      <c r="Z19" s="539"/>
      <c r="AA19" s="540"/>
      <c r="AB19" s="541"/>
      <c r="AC19" s="538" t="str">
        <f t="shared" si="3"/>
        <v/>
      </c>
      <c r="AD19" s="538"/>
      <c r="AE19" s="539"/>
      <c r="AF19" s="542" t="str">
        <f t="shared" si="5"/>
        <v/>
      </c>
      <c r="AG19" s="543"/>
      <c r="AH19" s="538" t="str">
        <f t="shared" si="4"/>
        <v/>
      </c>
      <c r="AI19" s="538"/>
      <c r="AJ19" s="544"/>
    </row>
    <row r="20" spans="2:36" ht="21.9" customHeight="1" x14ac:dyDescent="0.3">
      <c r="B20" s="217"/>
      <c r="C20" s="553"/>
      <c r="D20" s="554"/>
      <c r="E20" s="554"/>
      <c r="F20" s="554"/>
      <c r="G20" s="554"/>
      <c r="H20" s="554"/>
      <c r="I20" s="554"/>
      <c r="J20" s="555"/>
      <c r="K20" s="556"/>
      <c r="L20" s="557"/>
      <c r="M20" s="557"/>
      <c r="N20" s="557"/>
      <c r="O20" s="558"/>
      <c r="P20" s="558"/>
      <c r="Q20" s="558"/>
      <c r="R20" s="538" t="str">
        <f t="shared" si="1"/>
        <v/>
      </c>
      <c r="S20" s="538"/>
      <c r="T20" s="538"/>
      <c r="U20" s="559"/>
      <c r="V20" s="560"/>
      <c r="W20" s="541"/>
      <c r="X20" s="538" t="str">
        <f t="shared" si="2"/>
        <v/>
      </c>
      <c r="Y20" s="538"/>
      <c r="Z20" s="539"/>
      <c r="AA20" s="540"/>
      <c r="AB20" s="541"/>
      <c r="AC20" s="538" t="str">
        <f t="shared" si="3"/>
        <v/>
      </c>
      <c r="AD20" s="538"/>
      <c r="AE20" s="539"/>
      <c r="AF20" s="542" t="str">
        <f t="shared" si="5"/>
        <v/>
      </c>
      <c r="AG20" s="543"/>
      <c r="AH20" s="538" t="str">
        <f t="shared" si="4"/>
        <v/>
      </c>
      <c r="AI20" s="538"/>
      <c r="AJ20" s="544"/>
    </row>
    <row r="21" spans="2:36" ht="21.9" customHeight="1" x14ac:dyDescent="0.3">
      <c r="B21" s="219"/>
      <c r="C21" s="553"/>
      <c r="D21" s="554"/>
      <c r="E21" s="554"/>
      <c r="F21" s="554"/>
      <c r="G21" s="554"/>
      <c r="H21" s="554"/>
      <c r="I21" s="554"/>
      <c r="J21" s="555"/>
      <c r="K21" s="556"/>
      <c r="L21" s="557"/>
      <c r="M21" s="557"/>
      <c r="N21" s="557"/>
      <c r="O21" s="558"/>
      <c r="P21" s="558"/>
      <c r="Q21" s="558"/>
      <c r="R21" s="538" t="str">
        <f t="shared" si="1"/>
        <v/>
      </c>
      <c r="S21" s="538"/>
      <c r="T21" s="538"/>
      <c r="U21" s="559"/>
      <c r="V21" s="560"/>
      <c r="W21" s="541"/>
      <c r="X21" s="538" t="str">
        <f t="shared" si="2"/>
        <v/>
      </c>
      <c r="Y21" s="538"/>
      <c r="Z21" s="539"/>
      <c r="AA21" s="540"/>
      <c r="AB21" s="541"/>
      <c r="AC21" s="538" t="str">
        <f t="shared" si="3"/>
        <v/>
      </c>
      <c r="AD21" s="538"/>
      <c r="AE21" s="539"/>
      <c r="AF21" s="542" t="str">
        <f t="shared" si="5"/>
        <v/>
      </c>
      <c r="AG21" s="543"/>
      <c r="AH21" s="538" t="str">
        <f t="shared" si="4"/>
        <v/>
      </c>
      <c r="AI21" s="538"/>
      <c r="AJ21" s="544"/>
    </row>
    <row r="22" spans="2:36" ht="21.9" customHeight="1" x14ac:dyDescent="0.3">
      <c r="B22" s="218"/>
      <c r="C22" s="553"/>
      <c r="D22" s="554"/>
      <c r="E22" s="554"/>
      <c r="F22" s="554"/>
      <c r="G22" s="554"/>
      <c r="H22" s="554"/>
      <c r="I22" s="554"/>
      <c r="J22" s="555"/>
      <c r="K22" s="556"/>
      <c r="L22" s="557"/>
      <c r="M22" s="557"/>
      <c r="N22" s="557"/>
      <c r="O22" s="558"/>
      <c r="P22" s="558"/>
      <c r="Q22" s="558"/>
      <c r="R22" s="538" t="str">
        <f t="shared" si="1"/>
        <v/>
      </c>
      <c r="S22" s="538"/>
      <c r="T22" s="538"/>
      <c r="U22" s="559"/>
      <c r="V22" s="560"/>
      <c r="W22" s="541"/>
      <c r="X22" s="538" t="str">
        <f t="shared" si="2"/>
        <v/>
      </c>
      <c r="Y22" s="538"/>
      <c r="Z22" s="539"/>
      <c r="AA22" s="540"/>
      <c r="AB22" s="541"/>
      <c r="AC22" s="538" t="str">
        <f t="shared" si="3"/>
        <v/>
      </c>
      <c r="AD22" s="538"/>
      <c r="AE22" s="539"/>
      <c r="AF22" s="542" t="str">
        <f t="shared" si="5"/>
        <v/>
      </c>
      <c r="AG22" s="543"/>
      <c r="AH22" s="538" t="str">
        <f t="shared" si="4"/>
        <v/>
      </c>
      <c r="AI22" s="538"/>
      <c r="AJ22" s="544"/>
    </row>
    <row r="23" spans="2:36" ht="21.9" customHeight="1" x14ac:dyDescent="0.3">
      <c r="B23" s="218"/>
      <c r="C23" s="553"/>
      <c r="D23" s="554"/>
      <c r="E23" s="554"/>
      <c r="F23" s="554"/>
      <c r="G23" s="554"/>
      <c r="H23" s="554"/>
      <c r="I23" s="554"/>
      <c r="J23" s="555"/>
      <c r="K23" s="556"/>
      <c r="L23" s="557"/>
      <c r="M23" s="557"/>
      <c r="N23" s="557"/>
      <c r="O23" s="558"/>
      <c r="P23" s="558"/>
      <c r="Q23" s="558"/>
      <c r="R23" s="538" t="str">
        <f t="shared" si="1"/>
        <v/>
      </c>
      <c r="S23" s="538"/>
      <c r="T23" s="538"/>
      <c r="U23" s="559"/>
      <c r="V23" s="560"/>
      <c r="W23" s="541"/>
      <c r="X23" s="538" t="str">
        <f t="shared" si="2"/>
        <v/>
      </c>
      <c r="Y23" s="538"/>
      <c r="Z23" s="539"/>
      <c r="AA23" s="540"/>
      <c r="AB23" s="541"/>
      <c r="AC23" s="538" t="str">
        <f t="shared" si="3"/>
        <v/>
      </c>
      <c r="AD23" s="538"/>
      <c r="AE23" s="539"/>
      <c r="AF23" s="542" t="str">
        <f t="shared" si="5"/>
        <v/>
      </c>
      <c r="AG23" s="543"/>
      <c r="AH23" s="538" t="str">
        <f t="shared" si="4"/>
        <v/>
      </c>
      <c r="AI23" s="538"/>
      <c r="AJ23" s="544"/>
    </row>
    <row r="24" spans="2:36" ht="21.9" customHeight="1" x14ac:dyDescent="0.3">
      <c r="B24" s="218"/>
      <c r="C24" s="553"/>
      <c r="D24" s="554"/>
      <c r="E24" s="554"/>
      <c r="F24" s="554"/>
      <c r="G24" s="554"/>
      <c r="H24" s="554"/>
      <c r="I24" s="554"/>
      <c r="J24" s="555"/>
      <c r="K24" s="556"/>
      <c r="L24" s="557"/>
      <c r="M24" s="557"/>
      <c r="N24" s="557"/>
      <c r="O24" s="558"/>
      <c r="P24" s="558"/>
      <c r="Q24" s="558"/>
      <c r="R24" s="538" t="str">
        <f t="shared" si="1"/>
        <v/>
      </c>
      <c r="S24" s="538"/>
      <c r="T24" s="538"/>
      <c r="U24" s="559"/>
      <c r="V24" s="560"/>
      <c r="W24" s="541"/>
      <c r="X24" s="538" t="str">
        <f t="shared" si="2"/>
        <v/>
      </c>
      <c r="Y24" s="538"/>
      <c r="Z24" s="539"/>
      <c r="AA24" s="540"/>
      <c r="AB24" s="541"/>
      <c r="AC24" s="538" t="str">
        <f t="shared" si="3"/>
        <v/>
      </c>
      <c r="AD24" s="538"/>
      <c r="AE24" s="539"/>
      <c r="AF24" s="542" t="str">
        <f t="shared" si="5"/>
        <v/>
      </c>
      <c r="AG24" s="543"/>
      <c r="AH24" s="538" t="str">
        <f t="shared" si="4"/>
        <v/>
      </c>
      <c r="AI24" s="538"/>
      <c r="AJ24" s="544"/>
    </row>
    <row r="25" spans="2:36" ht="21.9" customHeight="1" x14ac:dyDescent="0.3">
      <c r="B25" s="218"/>
      <c r="C25" s="553"/>
      <c r="D25" s="554"/>
      <c r="E25" s="554"/>
      <c r="F25" s="554"/>
      <c r="G25" s="554"/>
      <c r="H25" s="554"/>
      <c r="I25" s="554"/>
      <c r="J25" s="555"/>
      <c r="K25" s="556"/>
      <c r="L25" s="557"/>
      <c r="M25" s="557"/>
      <c r="N25" s="557"/>
      <c r="O25" s="558"/>
      <c r="P25" s="558"/>
      <c r="Q25" s="558"/>
      <c r="R25" s="538" t="str">
        <f t="shared" si="1"/>
        <v/>
      </c>
      <c r="S25" s="538"/>
      <c r="T25" s="538"/>
      <c r="U25" s="559"/>
      <c r="V25" s="560"/>
      <c r="W25" s="541"/>
      <c r="X25" s="538" t="str">
        <f t="shared" si="2"/>
        <v/>
      </c>
      <c r="Y25" s="538"/>
      <c r="Z25" s="539"/>
      <c r="AA25" s="540"/>
      <c r="AB25" s="541"/>
      <c r="AC25" s="538" t="str">
        <f t="shared" si="3"/>
        <v/>
      </c>
      <c r="AD25" s="538"/>
      <c r="AE25" s="539"/>
      <c r="AF25" s="542" t="str">
        <f t="shared" si="5"/>
        <v/>
      </c>
      <c r="AG25" s="543"/>
      <c r="AH25" s="538" t="str">
        <f t="shared" si="4"/>
        <v/>
      </c>
      <c r="AI25" s="538"/>
      <c r="AJ25" s="544"/>
    </row>
    <row r="26" spans="2:36" ht="21.9" customHeight="1" x14ac:dyDescent="0.3">
      <c r="B26" s="219"/>
      <c r="C26" s="553"/>
      <c r="D26" s="554"/>
      <c r="E26" s="554"/>
      <c r="F26" s="554"/>
      <c r="G26" s="554"/>
      <c r="H26" s="554"/>
      <c r="I26" s="554"/>
      <c r="J26" s="555"/>
      <c r="K26" s="556"/>
      <c r="L26" s="557"/>
      <c r="M26" s="557"/>
      <c r="N26" s="557"/>
      <c r="O26" s="558"/>
      <c r="P26" s="558"/>
      <c r="Q26" s="558"/>
      <c r="R26" s="538" t="str">
        <f t="shared" si="1"/>
        <v/>
      </c>
      <c r="S26" s="538"/>
      <c r="T26" s="538"/>
      <c r="U26" s="559"/>
      <c r="V26" s="560"/>
      <c r="W26" s="541"/>
      <c r="X26" s="538" t="str">
        <f t="shared" si="2"/>
        <v/>
      </c>
      <c r="Y26" s="538"/>
      <c r="Z26" s="539"/>
      <c r="AA26" s="540"/>
      <c r="AB26" s="541"/>
      <c r="AC26" s="538" t="str">
        <f t="shared" si="3"/>
        <v/>
      </c>
      <c r="AD26" s="538"/>
      <c r="AE26" s="539"/>
      <c r="AF26" s="542" t="str">
        <f t="shared" si="5"/>
        <v/>
      </c>
      <c r="AG26" s="543"/>
      <c r="AH26" s="538" t="str">
        <f t="shared" si="4"/>
        <v/>
      </c>
      <c r="AI26" s="538"/>
      <c r="AJ26" s="544"/>
    </row>
    <row r="27" spans="2:36" ht="21.9" customHeight="1" x14ac:dyDescent="0.3">
      <c r="B27" s="219"/>
      <c r="C27" s="553"/>
      <c r="D27" s="554"/>
      <c r="E27" s="554"/>
      <c r="F27" s="554"/>
      <c r="G27" s="554"/>
      <c r="H27" s="554"/>
      <c r="I27" s="554"/>
      <c r="J27" s="555"/>
      <c r="K27" s="556"/>
      <c r="L27" s="557"/>
      <c r="M27" s="557"/>
      <c r="N27" s="557"/>
      <c r="O27" s="558"/>
      <c r="P27" s="558"/>
      <c r="Q27" s="558"/>
      <c r="R27" s="538" t="str">
        <f t="shared" si="1"/>
        <v/>
      </c>
      <c r="S27" s="538"/>
      <c r="T27" s="538"/>
      <c r="U27" s="559"/>
      <c r="V27" s="560"/>
      <c r="W27" s="541"/>
      <c r="X27" s="538" t="str">
        <f t="shared" si="2"/>
        <v/>
      </c>
      <c r="Y27" s="538"/>
      <c r="Z27" s="539"/>
      <c r="AA27" s="540"/>
      <c r="AB27" s="541"/>
      <c r="AC27" s="538" t="str">
        <f t="shared" si="3"/>
        <v/>
      </c>
      <c r="AD27" s="538"/>
      <c r="AE27" s="539"/>
      <c r="AF27" s="542" t="str">
        <f t="shared" si="5"/>
        <v/>
      </c>
      <c r="AG27" s="543"/>
      <c r="AH27" s="538" t="str">
        <f t="shared" si="4"/>
        <v/>
      </c>
      <c r="AI27" s="538"/>
      <c r="AJ27" s="544"/>
    </row>
    <row r="28" spans="2:36" ht="21.9" customHeight="1" thickBot="1" x14ac:dyDescent="0.35">
      <c r="B28" s="545" t="s">
        <v>212</v>
      </c>
      <c r="C28" s="546"/>
      <c r="D28" s="546"/>
      <c r="E28" s="546"/>
      <c r="F28" s="546"/>
      <c r="G28" s="546"/>
      <c r="H28" s="546"/>
      <c r="I28" s="546"/>
      <c r="J28" s="546"/>
      <c r="K28" s="546"/>
      <c r="L28" s="546"/>
      <c r="M28" s="546"/>
      <c r="N28" s="546"/>
      <c r="O28" s="546"/>
      <c r="P28" s="546"/>
      <c r="Q28" s="547"/>
      <c r="R28" s="548">
        <f>IF((SUM(R8:U27))="","",(SUM(R8:U27)))</f>
        <v>0</v>
      </c>
      <c r="S28" s="549"/>
      <c r="T28" s="549"/>
      <c r="U28" s="549"/>
      <c r="V28" s="550" t="e">
        <f>X28/$R$28</f>
        <v>#DIV/0!</v>
      </c>
      <c r="W28" s="551"/>
      <c r="X28" s="533">
        <f>SUM(X8:Z27)</f>
        <v>0</v>
      </c>
      <c r="Y28" s="533"/>
      <c r="Z28" s="533"/>
      <c r="AA28" s="552" t="e">
        <f>AC28/$R$28</f>
        <v>#DIV/0!</v>
      </c>
      <c r="AB28" s="551"/>
      <c r="AC28" s="533">
        <f>SUM(AC8:AE27)</f>
        <v>0</v>
      </c>
      <c r="AD28" s="533"/>
      <c r="AE28" s="533"/>
      <c r="AF28" s="534" t="e">
        <f>AH28/$R$28</f>
        <v>#DIV/0!</v>
      </c>
      <c r="AG28" s="535"/>
      <c r="AH28" s="536">
        <f>SUM(AH8:AJ27)</f>
        <v>0</v>
      </c>
      <c r="AI28" s="536"/>
      <c r="AJ28" s="537"/>
    </row>
  </sheetData>
  <sheetProtection algorithmName="SHA-512" hashValue="dLZM+BpvLK5vzXVNPbQLqEUreaUY+BYDatnPZl3afSRUWLW76ySOmmMiiKiLpB9NHur3+z/BlUxCX1mVEld6Ag==" saltValue="UKwb4kTBtFQqFlU3ClVIzw==" spinCount="100000" sheet="1" formatCells="0" formatColumns="0" formatRows="0" insertColumns="0" insertRows="0" deleteColumns="0" deleteRows="0" sort="0" autoFilter="0"/>
  <mergeCells count="247">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 ref="V26:W26"/>
    <mergeCell ref="X26:Z26"/>
    <mergeCell ref="AA26:AB26"/>
    <mergeCell ref="AC26:AE26"/>
    <mergeCell ref="AF26:AG26"/>
    <mergeCell ref="AH26:AJ26"/>
    <mergeCell ref="X25:Z25"/>
    <mergeCell ref="AA25:AB25"/>
    <mergeCell ref="AC25:AE25"/>
    <mergeCell ref="AF25:AG25"/>
    <mergeCell ref="AH25:AJ25"/>
    <mergeCell ref="V25:W25"/>
    <mergeCell ref="C26:J26"/>
    <mergeCell ref="K26:L26"/>
    <mergeCell ref="M26:N26"/>
    <mergeCell ref="O26:Q26"/>
    <mergeCell ref="R26:U26"/>
    <mergeCell ref="C25:J25"/>
    <mergeCell ref="K25:L25"/>
    <mergeCell ref="M25:N25"/>
    <mergeCell ref="O25:Q25"/>
    <mergeCell ref="R25:U25"/>
    <mergeCell ref="V24:W24"/>
    <mergeCell ref="X24:Z24"/>
    <mergeCell ref="AA24:AB24"/>
    <mergeCell ref="AC24:AE24"/>
    <mergeCell ref="AF24:AG24"/>
    <mergeCell ref="AH24:AJ24"/>
    <mergeCell ref="X23:Z23"/>
    <mergeCell ref="AA23:AB23"/>
    <mergeCell ref="AC23:AE23"/>
    <mergeCell ref="AF23:AG23"/>
    <mergeCell ref="AH23:AJ23"/>
    <mergeCell ref="V23:W23"/>
    <mergeCell ref="C24:J24"/>
    <mergeCell ref="K24:L24"/>
    <mergeCell ref="M24:N24"/>
    <mergeCell ref="O24:Q24"/>
    <mergeCell ref="R24:U24"/>
    <mergeCell ref="C23:J23"/>
    <mergeCell ref="K23:L23"/>
    <mergeCell ref="M23:N23"/>
    <mergeCell ref="O23:Q23"/>
    <mergeCell ref="R23:U23"/>
    <mergeCell ref="V22:W22"/>
    <mergeCell ref="X22:Z22"/>
    <mergeCell ref="AA22:AB22"/>
    <mergeCell ref="AC22:AE22"/>
    <mergeCell ref="AF22:AG22"/>
    <mergeCell ref="AH22:AJ22"/>
    <mergeCell ref="X21:Z21"/>
    <mergeCell ref="AA21:AB21"/>
    <mergeCell ref="AC21:AE21"/>
    <mergeCell ref="AF21:AG21"/>
    <mergeCell ref="AH21:AJ21"/>
    <mergeCell ref="V21:W21"/>
    <mergeCell ref="C22:J22"/>
    <mergeCell ref="K22:L22"/>
    <mergeCell ref="M22:N22"/>
    <mergeCell ref="O22:Q22"/>
    <mergeCell ref="R22:U22"/>
    <mergeCell ref="C21:J21"/>
    <mergeCell ref="K21:L21"/>
    <mergeCell ref="M21:N21"/>
    <mergeCell ref="O21:Q21"/>
    <mergeCell ref="R21:U21"/>
    <mergeCell ref="V20:W20"/>
    <mergeCell ref="X20:Z20"/>
    <mergeCell ref="AA20:AB20"/>
    <mergeCell ref="AC20:AE20"/>
    <mergeCell ref="AF20:AG20"/>
    <mergeCell ref="AH20:AJ20"/>
    <mergeCell ref="X19:Z19"/>
    <mergeCell ref="AA19:AB19"/>
    <mergeCell ref="AC19:AE19"/>
    <mergeCell ref="AF19:AG19"/>
    <mergeCell ref="AH19:AJ19"/>
    <mergeCell ref="V19:W19"/>
    <mergeCell ref="C20:J20"/>
    <mergeCell ref="K20:L20"/>
    <mergeCell ref="M20:N20"/>
    <mergeCell ref="O20:Q20"/>
    <mergeCell ref="R20:U20"/>
    <mergeCell ref="C19:J19"/>
    <mergeCell ref="K19:L19"/>
    <mergeCell ref="M19:N19"/>
    <mergeCell ref="O19:Q19"/>
    <mergeCell ref="R19:U19"/>
    <mergeCell ref="V18:W18"/>
    <mergeCell ref="X18:Z18"/>
    <mergeCell ref="AA18:AB18"/>
    <mergeCell ref="AC18:AE18"/>
    <mergeCell ref="AF18:AG18"/>
    <mergeCell ref="AH18:AJ18"/>
    <mergeCell ref="X17:Z17"/>
    <mergeCell ref="AA17:AB17"/>
    <mergeCell ref="AC17:AE17"/>
    <mergeCell ref="AF17:AG17"/>
    <mergeCell ref="AH17:AJ17"/>
    <mergeCell ref="V17:W17"/>
    <mergeCell ref="C18:J18"/>
    <mergeCell ref="K18:L18"/>
    <mergeCell ref="M18:N18"/>
    <mergeCell ref="O18:Q18"/>
    <mergeCell ref="R18:U18"/>
    <mergeCell ref="C17:J17"/>
    <mergeCell ref="K17:L17"/>
    <mergeCell ref="M17:N17"/>
    <mergeCell ref="O17:Q17"/>
    <mergeCell ref="R17:U17"/>
    <mergeCell ref="V16:W16"/>
    <mergeCell ref="X16:Z16"/>
    <mergeCell ref="AA16:AB16"/>
    <mergeCell ref="AC16:AE16"/>
    <mergeCell ref="AF16:AG16"/>
    <mergeCell ref="AH16:AJ16"/>
    <mergeCell ref="X15:Z15"/>
    <mergeCell ref="AA15:AB15"/>
    <mergeCell ref="AC15:AE15"/>
    <mergeCell ref="AF15:AG15"/>
    <mergeCell ref="AH15:AJ15"/>
    <mergeCell ref="V15:W15"/>
    <mergeCell ref="C16:J16"/>
    <mergeCell ref="K16:L16"/>
    <mergeCell ref="M16:N16"/>
    <mergeCell ref="O16:Q16"/>
    <mergeCell ref="R16:U16"/>
    <mergeCell ref="C15:J15"/>
    <mergeCell ref="K15:L15"/>
    <mergeCell ref="M15:N15"/>
    <mergeCell ref="O15:Q15"/>
    <mergeCell ref="R15:U15"/>
    <mergeCell ref="V14:W14"/>
    <mergeCell ref="X14:Z14"/>
    <mergeCell ref="AA14:AB14"/>
    <mergeCell ref="AC14:AE14"/>
    <mergeCell ref="AF14:AG14"/>
    <mergeCell ref="AH14:AJ14"/>
    <mergeCell ref="X13:Z13"/>
    <mergeCell ref="AA13:AB13"/>
    <mergeCell ref="AC13:AE13"/>
    <mergeCell ref="AF13:AG13"/>
    <mergeCell ref="AH13:AJ13"/>
    <mergeCell ref="V13:W13"/>
    <mergeCell ref="C14:J14"/>
    <mergeCell ref="K14:L14"/>
    <mergeCell ref="M14:N14"/>
    <mergeCell ref="O14:Q14"/>
    <mergeCell ref="R14:U14"/>
    <mergeCell ref="C13:J13"/>
    <mergeCell ref="K13:L13"/>
    <mergeCell ref="M13:N13"/>
    <mergeCell ref="O13:Q13"/>
    <mergeCell ref="R13:U13"/>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AC2:AF2"/>
    <mergeCell ref="AG2:AJ2"/>
    <mergeCell ref="B3:N4"/>
    <mergeCell ref="P5:R5"/>
    <mergeCell ref="S5:V5"/>
    <mergeCell ref="Z5:AJ5"/>
    <mergeCell ref="C6:J6"/>
    <mergeCell ref="K6:U6"/>
    <mergeCell ref="V6:Z6"/>
    <mergeCell ref="AA6:AE6"/>
    <mergeCell ref="AF6:AJ6"/>
  </mergeCells>
  <phoneticPr fontId="1"/>
  <printOptions horizontalCentered="1"/>
  <pageMargins left="0.51181102362204722" right="0.51181102362204722" top="0.55118110236220474" bottom="0.55118110236220474" header="0.31496062992125984" footer="0.31496062992125984"/>
  <pageSetup paperSize="9" scale="80" orientation="landscape" blackAndWhite="1" r:id="rId1"/>
  <headerFooter>
    <oddHeader>&amp;R自動入力用</oddHead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2DE3C-B695-47A1-8173-798DD8634DF5}">
  <sheetPr codeName="Sheet10">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E11" sqref="E11:H11"/>
      <selection pane="bottomLeft" activeCell="W2" sqref="W2:Z2"/>
    </sheetView>
  </sheetViews>
  <sheetFormatPr defaultColWidth="4" defaultRowHeight="20.100000000000001" customHeight="1" x14ac:dyDescent="0.3"/>
  <cols>
    <col min="1" max="6" width="4" style="98"/>
    <col min="7" max="7" width="8.6328125" style="98" bestFit="1" customWidth="1"/>
    <col min="8" max="22" width="4" style="98"/>
    <col min="23" max="23" width="5.1796875" style="230" customWidth="1"/>
    <col min="24" max="24" width="4.08984375" style="98" customWidth="1"/>
    <col min="25" max="16384" width="4" style="98"/>
  </cols>
  <sheetData>
    <row r="1" spans="1:29" ht="37.799999999999997" customHeight="1" x14ac:dyDescent="0.3">
      <c r="AB1" s="151"/>
      <c r="AC1" s="151">
        <f>COUNTA(G14,G16,G19,G22,L22)</f>
        <v>0</v>
      </c>
    </row>
    <row r="2" spans="1:29" ht="18.899999999999999" customHeight="1" x14ac:dyDescent="0.3">
      <c r="S2" s="515" t="s">
        <v>28</v>
      </c>
      <c r="T2" s="515"/>
      <c r="U2" s="515"/>
      <c r="V2" s="515"/>
      <c r="W2" s="516"/>
      <c r="X2" s="516"/>
      <c r="Y2" s="516"/>
      <c r="Z2" s="516"/>
    </row>
    <row r="3" spans="1:29" ht="18.899999999999999" customHeight="1" x14ac:dyDescent="0.3">
      <c r="B3" s="517" t="s">
        <v>224</v>
      </c>
      <c r="C3" s="517"/>
      <c r="D3" s="517"/>
      <c r="E3" s="517"/>
      <c r="F3" s="517"/>
      <c r="G3" s="517"/>
      <c r="H3" s="517"/>
      <c r="I3" s="517"/>
      <c r="J3" s="517"/>
      <c r="K3" s="517"/>
      <c r="L3" s="517"/>
      <c r="M3" s="517"/>
      <c r="N3" s="517"/>
      <c r="O3" s="517"/>
      <c r="P3" s="517"/>
      <c r="Q3" s="517"/>
      <c r="R3" s="517"/>
      <c r="S3" s="517"/>
      <c r="T3" s="517"/>
      <c r="U3" s="517"/>
      <c r="V3" s="517"/>
      <c r="W3" s="517"/>
      <c r="X3" s="517"/>
      <c r="Y3" s="517"/>
      <c r="Z3" s="517"/>
      <c r="AA3" s="101"/>
    </row>
    <row r="4" spans="1:29" ht="18.899999999999999" customHeight="1" x14ac:dyDescent="0.3">
      <c r="A4" s="101"/>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101"/>
    </row>
    <row r="5" spans="1:29" ht="18.899999999999999" customHeight="1" x14ac:dyDescent="0.3"/>
    <row r="6" spans="1:29" ht="18.899999999999999" customHeight="1" x14ac:dyDescent="0.3">
      <c r="B6" s="357" t="s">
        <v>29</v>
      </c>
      <c r="C6" s="357"/>
      <c r="D6" s="357"/>
      <c r="E6" s="357"/>
      <c r="F6" s="357"/>
      <c r="G6" s="102"/>
      <c r="O6" s="359" t="s">
        <v>3</v>
      </c>
      <c r="P6" s="360"/>
      <c r="Q6" s="360"/>
      <c r="R6" s="103" t="s">
        <v>34</v>
      </c>
      <c r="S6" s="363" t="str">
        <f t="array" ref="S6">IF('基本情報(必須)'!$D$4:$E$4="","",'基本情報(必須)'!$D$4:$E$4)</f>
        <v>111-1111</v>
      </c>
      <c r="T6" s="363"/>
      <c r="U6" s="363"/>
      <c r="V6" s="80"/>
      <c r="W6" s="231"/>
      <c r="X6" s="80"/>
      <c r="Y6" s="80"/>
      <c r="Z6" s="104"/>
    </row>
    <row r="7" spans="1:29" ht="18.899999999999999" customHeight="1" x14ac:dyDescent="0.2">
      <c r="B7" s="358"/>
      <c r="C7" s="358"/>
      <c r="D7" s="358"/>
      <c r="E7" s="358"/>
      <c r="F7" s="358"/>
      <c r="G7" s="364" t="s">
        <v>30</v>
      </c>
      <c r="H7" s="364"/>
      <c r="O7" s="361"/>
      <c r="P7" s="362"/>
      <c r="Q7" s="362"/>
      <c r="R7" s="365" t="str">
        <f t="array" ref="R7">IF('基本情報(必須)'!$D$5:$E$5="","",'基本情報(必須)'!$D$5:$E$5)</f>
        <v>三重県鈴鹿市●●町●丁目●-●</v>
      </c>
      <c r="S7" s="365"/>
      <c r="T7" s="365"/>
      <c r="U7" s="365"/>
      <c r="V7" s="365"/>
      <c r="W7" s="365"/>
      <c r="X7" s="365"/>
      <c r="Y7" s="365"/>
      <c r="Z7" s="366"/>
    </row>
    <row r="8" spans="1:29" ht="18.899999999999999" customHeight="1" x14ac:dyDescent="0.3">
      <c r="O8" s="361"/>
      <c r="P8" s="362"/>
      <c r="Q8" s="362"/>
      <c r="R8" s="365" t="str">
        <f t="array" ref="R8">IF('基本情報(必須)'!$D$6:$E$6="","",'基本情報(必須)'!$D$6:$E$6)</f>
        <v>鈴鹿ビル1階</v>
      </c>
      <c r="S8" s="365"/>
      <c r="T8" s="365"/>
      <c r="U8" s="365"/>
      <c r="V8" s="365"/>
      <c r="W8" s="365"/>
      <c r="X8" s="365"/>
      <c r="Y8" s="365"/>
      <c r="Z8" s="366"/>
    </row>
    <row r="9" spans="1:29" ht="18.899999999999999" customHeight="1" x14ac:dyDescent="0.3">
      <c r="O9" s="361" t="s">
        <v>31</v>
      </c>
      <c r="P9" s="362"/>
      <c r="Q9" s="362"/>
      <c r="R9" s="365" t="str">
        <f t="array" ref="R9">IF('基本情報(必須)'!$D$3:$E$3="","",'基本情報(必須)'!$D$3:$E$3)</f>
        <v>株式会社●●</v>
      </c>
      <c r="S9" s="365"/>
      <c r="T9" s="365"/>
      <c r="U9" s="365"/>
      <c r="V9" s="365"/>
      <c r="W9" s="365"/>
      <c r="X9" s="365"/>
      <c r="Y9" s="365"/>
      <c r="Z9" s="366"/>
    </row>
    <row r="10" spans="1:29" ht="18.899999999999999" customHeight="1" x14ac:dyDescent="0.3">
      <c r="O10" s="361" t="s">
        <v>296</v>
      </c>
      <c r="P10" s="362"/>
      <c r="Q10" s="362"/>
      <c r="R10" s="365" t="str">
        <f t="array" ref="R10">IF('基本情報(必須)'!$D$7:$E$7="","",'基本情報(必須)'!$D$7:$E$7)</f>
        <v>代表取締役　鈴鹿　一郎</v>
      </c>
      <c r="S10" s="365"/>
      <c r="T10" s="365"/>
      <c r="U10" s="365"/>
      <c r="V10" s="365"/>
      <c r="W10" s="365"/>
      <c r="X10" s="365"/>
      <c r="Y10" s="365"/>
      <c r="Z10" s="107" t="s">
        <v>33</v>
      </c>
    </row>
    <row r="11" spans="1:29" ht="18.899999999999999" customHeight="1" x14ac:dyDescent="0.3">
      <c r="O11" s="361" t="s">
        <v>297</v>
      </c>
      <c r="P11" s="362"/>
      <c r="Q11" s="362"/>
      <c r="R11" s="380" t="str">
        <f t="array" ref="R11">IF('基本情報(必須)'!$D$8:$E$8="","",'基本情報(必須)'!$D$8:$E$8)</f>
        <v>T0000000000000</v>
      </c>
      <c r="S11" s="380"/>
      <c r="T11" s="380"/>
      <c r="U11" s="380"/>
      <c r="V11" s="380"/>
      <c r="W11" s="380"/>
      <c r="X11" s="380"/>
      <c r="Y11" s="380"/>
      <c r="Z11" s="229"/>
    </row>
    <row r="12" spans="1:29" ht="18.899999999999999" customHeight="1" x14ac:dyDescent="0.3">
      <c r="O12" s="322" t="s">
        <v>59</v>
      </c>
      <c r="P12" s="323"/>
      <c r="Q12" s="324"/>
      <c r="R12" s="325" t="str">
        <f t="array" ref="R12">IF('基本情報(必須)'!$D$11:$E$11="","",'基本情報(必須)'!$D$11:$E$11)</f>
        <v>■■銀行</v>
      </c>
      <c r="S12" s="326"/>
      <c r="T12" s="326"/>
      <c r="U12" s="327"/>
      <c r="V12" s="375" t="s">
        <v>295</v>
      </c>
      <c r="W12" s="376"/>
      <c r="X12" s="325" t="str">
        <f t="array" ref="X12">IF('基本情報(必須)'!$D$12:$E$12="","",'基本情報(必須)'!$D$12:$E$12)</f>
        <v>■■■支店</v>
      </c>
      <c r="Y12" s="326"/>
      <c r="Z12" s="327"/>
    </row>
    <row r="13" spans="1:29" ht="18.899999999999999" customHeight="1" x14ac:dyDescent="0.3">
      <c r="B13" s="461" t="s">
        <v>262</v>
      </c>
      <c r="C13" s="462"/>
      <c r="D13" s="462"/>
      <c r="E13" s="462"/>
      <c r="F13" s="463"/>
      <c r="G13" s="118" t="str">
        <f>IF($H$13="","",INDEX(リスト!$C$3:$D$55,MATCH($H$13,リスト!$C$3:$C$55,0),2))</f>
        <v/>
      </c>
      <c r="H13" s="520" t="str">
        <f>IFERROR(INDEX('基本情報(必須)'!$C$24:$L$38,MATCH(設定シート!$C$6,'基本情報(必須)'!$H$24:$H$38,0),2)&amp;"","")</f>
        <v/>
      </c>
      <c r="I13" s="520"/>
      <c r="J13" s="520"/>
      <c r="K13" s="521"/>
      <c r="O13" s="322" t="s">
        <v>293</v>
      </c>
      <c r="P13" s="323"/>
      <c r="Q13" s="324"/>
      <c r="R13" s="522" t="str">
        <f t="array" ref="R13">IF('基本情報(必須)'!D13:E13="","",'基本情報(必須)'!$D$13:$E$13)</f>
        <v>普通</v>
      </c>
      <c r="S13" s="523"/>
      <c r="T13" s="523"/>
      <c r="U13" s="524"/>
      <c r="V13" s="375" t="s">
        <v>294</v>
      </c>
      <c r="W13" s="376"/>
      <c r="X13" s="522">
        <f t="array" ref="X13">IF('基本情報(必須)'!D14:E14="","",'基本情報(必須)'!D14:E14)</f>
        <v>1234567</v>
      </c>
      <c r="Y13" s="523"/>
      <c r="Z13" s="523"/>
    </row>
    <row r="14" spans="1:29" ht="20.100000000000001" customHeight="1" x14ac:dyDescent="0.3">
      <c r="B14" s="461" t="s">
        <v>36</v>
      </c>
      <c r="C14" s="462"/>
      <c r="D14" s="462"/>
      <c r="E14" s="462"/>
      <c r="F14" s="463"/>
      <c r="G14" s="490"/>
      <c r="H14" s="490"/>
      <c r="I14" s="490"/>
      <c r="J14" s="490"/>
      <c r="K14" s="491"/>
      <c r="O14" s="322" t="s">
        <v>60</v>
      </c>
      <c r="P14" s="323"/>
      <c r="Q14" s="324"/>
      <c r="R14" s="325" t="str">
        <f t="array" ref="R14">IF('基本情報(必須)'!$D$15:$E$15="","",'基本情報(必須)'!$D$15:$E$15)</f>
        <v>株式会社●●</v>
      </c>
      <c r="S14" s="326"/>
      <c r="T14" s="326"/>
      <c r="U14" s="326"/>
      <c r="V14" s="326"/>
      <c r="W14" s="326"/>
      <c r="X14" s="326"/>
      <c r="Y14" s="326"/>
      <c r="Z14" s="327"/>
    </row>
    <row r="15" spans="1:29" ht="20.100000000000001" customHeight="1" x14ac:dyDescent="0.3">
      <c r="B15" s="461" t="s">
        <v>58</v>
      </c>
      <c r="C15" s="462"/>
      <c r="D15" s="462"/>
      <c r="E15" s="462"/>
      <c r="F15" s="463"/>
      <c r="G15" s="518" t="str">
        <f>IFERROR(INDEX('基本情報(必須)'!$C$24:$L$38,MATCH(設定シート!$C$6,'基本情報(必須)'!$H$24:$H$38,0),3)&amp;"","")</f>
        <v/>
      </c>
      <c r="H15" s="518"/>
      <c r="I15" s="518"/>
      <c r="J15" s="518"/>
      <c r="K15" s="519"/>
      <c r="O15" s="322" t="s">
        <v>89</v>
      </c>
      <c r="P15" s="323"/>
      <c r="Q15" s="324"/>
      <c r="R15" s="325" t="str">
        <f t="array" ref="R15">IF('基本情報(必須)'!$D$16:$E$16="","",'基本情報(必須)'!$D$16:$E$16)</f>
        <v>ｶ)●●</v>
      </c>
      <c r="S15" s="326"/>
      <c r="T15" s="326"/>
      <c r="U15" s="326"/>
      <c r="V15" s="326"/>
      <c r="W15" s="326"/>
      <c r="X15" s="326"/>
      <c r="Y15" s="326"/>
      <c r="Z15" s="327"/>
    </row>
    <row r="16" spans="1:29" ht="20.100000000000001" customHeight="1" x14ac:dyDescent="0.3">
      <c r="B16" s="461" t="s">
        <v>41</v>
      </c>
      <c r="C16" s="462"/>
      <c r="D16" s="462"/>
      <c r="E16" s="462"/>
      <c r="F16" s="463"/>
      <c r="G16" s="490"/>
      <c r="H16" s="490"/>
      <c r="I16" s="490"/>
      <c r="J16" s="490"/>
      <c r="K16" s="491"/>
    </row>
    <row r="17" spans="2:27" ht="21" customHeight="1" x14ac:dyDescent="0.3">
      <c r="B17" s="482" t="s">
        <v>35</v>
      </c>
      <c r="C17" s="483"/>
      <c r="D17" s="483"/>
      <c r="E17" s="483"/>
      <c r="F17" s="484"/>
      <c r="G17" s="529" t="str">
        <f>IFERROR(INDEX('基本情報(必須)'!$C$24:$L$38,MATCH(設定シート!$C$6,'基本情報(必須)'!$H$24:$H$38,0),4)&amp;"","")</f>
        <v/>
      </c>
      <c r="H17" s="529"/>
      <c r="I17" s="529"/>
      <c r="J17" s="529"/>
      <c r="K17" s="529"/>
      <c r="L17" s="529"/>
      <c r="M17" s="529"/>
      <c r="N17" s="529"/>
      <c r="O17" s="529"/>
      <c r="P17" s="529"/>
      <c r="Q17" s="529"/>
      <c r="R17" s="529"/>
      <c r="S17" s="529"/>
      <c r="T17" s="529"/>
      <c r="U17" s="529"/>
      <c r="V17" s="529"/>
      <c r="W17" s="529"/>
      <c r="X17" s="529"/>
      <c r="Y17" s="529"/>
      <c r="Z17" s="530"/>
    </row>
    <row r="18" spans="2:27" ht="21" customHeight="1" x14ac:dyDescent="0.3">
      <c r="B18" s="485"/>
      <c r="C18" s="486"/>
      <c r="D18" s="486"/>
      <c r="E18" s="486"/>
      <c r="F18" s="487"/>
      <c r="G18" s="531" t="str">
        <f>IFERROR(INDEX('基本情報(必須)'!$C$24:$L$38,MATCH(設定シート!$C$6,'基本情報(必須)'!$H$24:$H$38,0),5)&amp;"","")</f>
        <v/>
      </c>
      <c r="H18" s="531"/>
      <c r="I18" s="531"/>
      <c r="J18" s="531"/>
      <c r="K18" s="531"/>
      <c r="L18" s="531"/>
      <c r="M18" s="531"/>
      <c r="N18" s="531"/>
      <c r="O18" s="531"/>
      <c r="P18" s="531"/>
      <c r="Q18" s="531"/>
      <c r="R18" s="531"/>
      <c r="S18" s="531"/>
      <c r="T18" s="531"/>
      <c r="U18" s="531"/>
      <c r="V18" s="531"/>
      <c r="W18" s="531"/>
      <c r="X18" s="531"/>
      <c r="Y18" s="531"/>
      <c r="Z18" s="532"/>
    </row>
    <row r="19" spans="2:27" ht="30" customHeight="1" x14ac:dyDescent="0.3">
      <c r="B19" s="468" t="s">
        <v>62</v>
      </c>
      <c r="C19" s="469"/>
      <c r="D19" s="469"/>
      <c r="E19" s="469"/>
      <c r="F19" s="470"/>
      <c r="G19" s="472"/>
      <c r="H19" s="473"/>
      <c r="I19" s="473"/>
      <c r="J19" s="473"/>
      <c r="K19" s="474"/>
      <c r="L19" s="583"/>
      <c r="M19" s="584"/>
      <c r="N19" s="584"/>
      <c r="O19" s="584"/>
      <c r="P19" s="584"/>
      <c r="Q19" s="584"/>
      <c r="R19" s="584"/>
      <c r="S19" s="584"/>
      <c r="T19" s="584"/>
      <c r="U19" s="584"/>
      <c r="V19" s="584"/>
      <c r="W19" s="584"/>
      <c r="X19" s="584"/>
      <c r="Y19" s="584"/>
      <c r="Z19" s="585"/>
    </row>
    <row r="20" spans="2:27" ht="30" customHeight="1" thickBot="1" x14ac:dyDescent="0.35">
      <c r="B20" s="478" t="s">
        <v>88</v>
      </c>
      <c r="C20" s="479"/>
      <c r="D20" s="479"/>
      <c r="E20" s="480">
        <v>0.1</v>
      </c>
      <c r="F20" s="481"/>
      <c r="G20" s="475">
        <f>$G$19*$E$20</f>
        <v>0</v>
      </c>
      <c r="H20" s="476"/>
      <c r="I20" s="476"/>
      <c r="J20" s="476"/>
      <c r="K20" s="477"/>
      <c r="L20" s="586"/>
      <c r="M20" s="587"/>
      <c r="N20" s="587"/>
      <c r="O20" s="587"/>
      <c r="P20" s="587"/>
      <c r="Q20" s="588"/>
      <c r="R20" s="588"/>
      <c r="S20" s="588"/>
      <c r="T20" s="588"/>
      <c r="U20" s="588"/>
      <c r="V20" s="587"/>
      <c r="W20" s="587"/>
      <c r="X20" s="587"/>
      <c r="Y20" s="587"/>
      <c r="Z20" s="589"/>
    </row>
    <row r="21" spans="2:27" ht="30" customHeight="1" thickTop="1" x14ac:dyDescent="0.3">
      <c r="B21" s="471"/>
      <c r="C21" s="471"/>
      <c r="D21" s="471"/>
      <c r="E21" s="471"/>
      <c r="F21" s="471"/>
      <c r="G21" s="466" t="s">
        <v>37</v>
      </c>
      <c r="H21" s="467"/>
      <c r="I21" s="467"/>
      <c r="J21" s="467"/>
      <c r="K21" s="467"/>
      <c r="L21" s="466" t="s">
        <v>38</v>
      </c>
      <c r="M21" s="467"/>
      <c r="N21" s="467"/>
      <c r="O21" s="467"/>
      <c r="P21" s="322"/>
      <c r="Q21" s="525" t="s">
        <v>39</v>
      </c>
      <c r="R21" s="526"/>
      <c r="S21" s="526"/>
      <c r="T21" s="526"/>
      <c r="U21" s="527"/>
      <c r="V21" s="528" t="s">
        <v>40</v>
      </c>
      <c r="W21" s="467"/>
      <c r="X21" s="467"/>
      <c r="Y21" s="467"/>
      <c r="Z21" s="467"/>
    </row>
    <row r="22" spans="2:27" ht="30" customHeight="1" x14ac:dyDescent="0.3">
      <c r="B22" s="464" t="s">
        <v>61</v>
      </c>
      <c r="C22" s="464"/>
      <c r="D22" s="464"/>
      <c r="E22" s="464"/>
      <c r="F22" s="464"/>
      <c r="G22" s="511"/>
      <c r="H22" s="511"/>
      <c r="I22" s="511"/>
      <c r="J22" s="511"/>
      <c r="K22" s="511"/>
      <c r="L22" s="511"/>
      <c r="M22" s="511"/>
      <c r="N22" s="511"/>
      <c r="O22" s="511"/>
      <c r="P22" s="512"/>
      <c r="Q22" s="513">
        <f>G22-L22</f>
        <v>0</v>
      </c>
      <c r="R22" s="505"/>
      <c r="S22" s="505"/>
      <c r="T22" s="505"/>
      <c r="U22" s="514"/>
      <c r="V22" s="504">
        <f>$G$19-G22</f>
        <v>0</v>
      </c>
      <c r="W22" s="505"/>
      <c r="X22" s="505"/>
      <c r="Y22" s="505"/>
      <c r="Z22" s="505"/>
      <c r="AA22" s="117"/>
    </row>
    <row r="23" spans="2:27" ht="30" customHeight="1" x14ac:dyDescent="0.3">
      <c r="B23" s="465" t="s">
        <v>44</v>
      </c>
      <c r="C23" s="465"/>
      <c r="D23" s="465"/>
      <c r="E23" s="465"/>
      <c r="F23" s="465"/>
      <c r="G23" s="506">
        <f>G22*0.1</f>
        <v>0</v>
      </c>
      <c r="H23" s="506"/>
      <c r="I23" s="506"/>
      <c r="J23" s="506"/>
      <c r="K23" s="506"/>
      <c r="L23" s="506">
        <f>L22*0.1</f>
        <v>0</v>
      </c>
      <c r="M23" s="506"/>
      <c r="N23" s="506"/>
      <c r="O23" s="506"/>
      <c r="P23" s="507"/>
      <c r="Q23" s="508">
        <f>Q22*0.1</f>
        <v>0</v>
      </c>
      <c r="R23" s="506"/>
      <c r="S23" s="506"/>
      <c r="T23" s="506"/>
      <c r="U23" s="509"/>
      <c r="V23" s="510">
        <f>V22*0.1</f>
        <v>0</v>
      </c>
      <c r="W23" s="506"/>
      <c r="X23" s="506"/>
      <c r="Y23" s="506"/>
      <c r="Z23" s="506"/>
      <c r="AA23" s="117"/>
    </row>
    <row r="24" spans="2:27" ht="30" customHeight="1" x14ac:dyDescent="0.3">
      <c r="B24" s="494" t="s">
        <v>42</v>
      </c>
      <c r="C24" s="494"/>
      <c r="D24" s="494"/>
      <c r="E24" s="494"/>
      <c r="F24" s="494"/>
      <c r="G24" s="495">
        <f>IF(ISERROR(G22/$G$19),,(G22/$G$19))</f>
        <v>0</v>
      </c>
      <c r="H24" s="495"/>
      <c r="I24" s="495"/>
      <c r="J24" s="495"/>
      <c r="K24" s="495"/>
      <c r="L24" s="495">
        <f>IF(ISERROR(L22/$G$19),,(L22/$G$19))</f>
        <v>0</v>
      </c>
      <c r="M24" s="495"/>
      <c r="N24" s="495"/>
      <c r="O24" s="495"/>
      <c r="P24" s="496"/>
      <c r="Q24" s="497">
        <f>IF(ISERROR(Q22/$G$19),,(Q22/$G$19))</f>
        <v>0</v>
      </c>
      <c r="R24" s="495"/>
      <c r="S24" s="495"/>
      <c r="T24" s="495"/>
      <c r="U24" s="498"/>
      <c r="V24" s="499">
        <f>IF(ISERROR(V22/$G$19),,(V22/$G$19))</f>
        <v>0</v>
      </c>
      <c r="W24" s="495"/>
      <c r="X24" s="495"/>
      <c r="Y24" s="495"/>
      <c r="Z24" s="495"/>
    </row>
    <row r="25" spans="2:27" ht="30" customHeight="1" thickBot="1" x14ac:dyDescent="0.35">
      <c r="B25" s="467" t="s">
        <v>43</v>
      </c>
      <c r="C25" s="467"/>
      <c r="D25" s="467"/>
      <c r="E25" s="467"/>
      <c r="F25" s="467"/>
      <c r="G25" s="493">
        <f>SUM(G22:K23)</f>
        <v>0</v>
      </c>
      <c r="H25" s="493"/>
      <c r="I25" s="493"/>
      <c r="J25" s="493"/>
      <c r="K25" s="493"/>
      <c r="L25" s="493">
        <f>SUM(L22:P23)</f>
        <v>0</v>
      </c>
      <c r="M25" s="493"/>
      <c r="N25" s="493"/>
      <c r="O25" s="493"/>
      <c r="P25" s="500"/>
      <c r="Q25" s="501">
        <f>SUM(Q22:U23)</f>
        <v>0</v>
      </c>
      <c r="R25" s="502"/>
      <c r="S25" s="502"/>
      <c r="T25" s="502"/>
      <c r="U25" s="503"/>
      <c r="V25" s="492">
        <f>SUM(V22:Z23)</f>
        <v>0</v>
      </c>
      <c r="W25" s="493"/>
      <c r="X25" s="493"/>
      <c r="Y25" s="493"/>
      <c r="Z25" s="493"/>
    </row>
    <row r="26" spans="2:27" ht="20.100000000000001" customHeight="1" thickTop="1" x14ac:dyDescent="0.3"/>
  </sheetData>
  <sheetProtection algorithmName="SHA-512" hashValue="fueZiIcUC/ve1qyvm8C1bpbvmGJg+qvsgikwqsba6yLcYlwmMk8D8625NQtwctByjlEoo2Ol+j30MRA+eFhlYw==" saltValue="c0XQwF453CwC0pbWBljtTA==" spinCount="100000" sheet="1" selectLockedCells="1"/>
  <mergeCells count="70">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L19:Z19"/>
    <mergeCell ref="B20:D20"/>
    <mergeCell ref="E20:F20"/>
    <mergeCell ref="G20:K20"/>
    <mergeCell ref="L20:Z20"/>
    <mergeCell ref="B19:F19"/>
    <mergeCell ref="G19:K19"/>
    <mergeCell ref="L21:P21"/>
    <mergeCell ref="Q21:U21"/>
    <mergeCell ref="V21:Z21"/>
    <mergeCell ref="B22:F22"/>
    <mergeCell ref="G22:K22"/>
    <mergeCell ref="L22:P22"/>
    <mergeCell ref="Q22:U22"/>
    <mergeCell ref="V22:Z22"/>
    <mergeCell ref="B21:F21"/>
    <mergeCell ref="G21:K21"/>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X13:Z13"/>
    <mergeCell ref="O15:Q15"/>
    <mergeCell ref="R15:Z15"/>
    <mergeCell ref="V12:W12"/>
    <mergeCell ref="X12:Z12"/>
    <mergeCell ref="O12:Q12"/>
    <mergeCell ref="R12:U12"/>
  </mergeCells>
  <phoneticPr fontId="1"/>
  <conditionalFormatting sqref="G15">
    <cfRule type="expression" dxfId="69" priority="10">
      <formula>$G$15=""</formula>
    </cfRule>
  </conditionalFormatting>
  <conditionalFormatting sqref="G17">
    <cfRule type="expression" dxfId="68" priority="7">
      <formula>$G$17=""</formula>
    </cfRule>
  </conditionalFormatting>
  <conditionalFormatting sqref="G18">
    <cfRule type="expression" dxfId="67" priority="6">
      <formula>$G$18=""</formula>
    </cfRule>
  </conditionalFormatting>
  <conditionalFormatting sqref="G14:K14 G16:K16 G19:K19 G22:P22">
    <cfRule type="expression" dxfId="66" priority="2">
      <formula>$AC$1&gt;0</formula>
    </cfRule>
  </conditionalFormatting>
  <conditionalFormatting sqref="G14:K14">
    <cfRule type="expression" dxfId="65" priority="9">
      <formula>$G$14=""</formula>
    </cfRule>
  </conditionalFormatting>
  <conditionalFormatting sqref="G16:K16">
    <cfRule type="expression" dxfId="64" priority="8">
      <formula>$G$16=""</formula>
    </cfRule>
  </conditionalFormatting>
  <conditionalFormatting sqref="G19:K19">
    <cfRule type="expression" dxfId="63" priority="5">
      <formula>$G$19=""</formula>
    </cfRule>
  </conditionalFormatting>
  <conditionalFormatting sqref="G22:K22">
    <cfRule type="expression" dxfId="62" priority="4">
      <formula>$G$22=""</formula>
    </cfRule>
  </conditionalFormatting>
  <conditionalFormatting sqref="L22:P22">
    <cfRule type="expression" dxfId="61" priority="3">
      <formula>$L$22=""</formula>
    </cfRule>
  </conditionalFormatting>
  <conditionalFormatting sqref="W2">
    <cfRule type="expression" dxfId="60" priority="1">
      <formula>$W$2=""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410BA-6B34-4C6C-8468-FF120F12F3E3}">
  <sheetPr>
    <tabColor theme="7" tint="0.59999389629810485"/>
    <pageSetUpPr fitToPage="1"/>
  </sheetPr>
  <dimension ref="A1:AK28"/>
  <sheetViews>
    <sheetView showGridLines="0" view="pageBreakPreview" zoomScaleNormal="100" zoomScaleSheetLayoutView="100" workbookViewId="0">
      <selection activeCell="AP14" sqref="AP14"/>
    </sheetView>
  </sheetViews>
  <sheetFormatPr defaultColWidth="4" defaultRowHeight="21.9" customHeight="1" x14ac:dyDescent="0.3"/>
  <cols>
    <col min="1" max="16384" width="4" style="98"/>
  </cols>
  <sheetData>
    <row r="1" spans="1:37" ht="33" customHeight="1" x14ac:dyDescent="0.3"/>
    <row r="2" spans="1:37" ht="21.9" customHeight="1" x14ac:dyDescent="0.3">
      <c r="AA2" s="99"/>
      <c r="AB2" s="99"/>
      <c r="AC2" s="515" t="s">
        <v>28</v>
      </c>
      <c r="AD2" s="515"/>
      <c r="AE2" s="515"/>
      <c r="AF2" s="515"/>
      <c r="AG2" s="516"/>
      <c r="AH2" s="516"/>
      <c r="AI2" s="516"/>
      <c r="AJ2" s="516"/>
      <c r="AK2" s="152"/>
    </row>
    <row r="3" spans="1:37" ht="21.9" customHeight="1" x14ac:dyDescent="0.3">
      <c r="B3" s="517" t="s">
        <v>268</v>
      </c>
      <c r="C3" s="517"/>
      <c r="D3" s="517"/>
      <c r="E3" s="517"/>
      <c r="F3" s="517"/>
      <c r="G3" s="517"/>
      <c r="H3" s="517"/>
      <c r="I3" s="517"/>
      <c r="J3" s="517"/>
      <c r="K3" s="517"/>
      <c r="L3" s="517"/>
      <c r="M3" s="517"/>
      <c r="N3" s="517"/>
      <c r="O3" s="100"/>
      <c r="P3" s="100"/>
      <c r="Q3" s="100"/>
      <c r="R3" s="100"/>
      <c r="S3" s="100"/>
      <c r="T3" s="100"/>
      <c r="U3" s="100"/>
      <c r="V3" s="100"/>
      <c r="W3" s="100"/>
      <c r="X3" s="100"/>
      <c r="Y3" s="100"/>
      <c r="Z3" s="100"/>
      <c r="AA3" s="100"/>
      <c r="AB3" s="100"/>
      <c r="AC3" s="100"/>
      <c r="AD3" s="100"/>
      <c r="AE3" s="100"/>
      <c r="AF3" s="100"/>
      <c r="AG3" s="100"/>
      <c r="AH3" s="100"/>
      <c r="AI3" s="100"/>
      <c r="AJ3" s="100"/>
      <c r="AK3" s="152"/>
    </row>
    <row r="4" spans="1:37" ht="23.4" customHeight="1" x14ac:dyDescent="0.3">
      <c r="A4" s="160"/>
      <c r="B4" s="517"/>
      <c r="C4" s="517"/>
      <c r="D4" s="517"/>
      <c r="E4" s="517"/>
      <c r="F4" s="517"/>
      <c r="G4" s="517"/>
      <c r="H4" s="517"/>
      <c r="I4" s="517"/>
      <c r="J4" s="517"/>
      <c r="K4" s="517"/>
      <c r="L4" s="517"/>
      <c r="M4" s="517"/>
      <c r="N4" s="517"/>
      <c r="O4" s="100"/>
      <c r="P4" s="100"/>
      <c r="Q4" s="100"/>
      <c r="R4" s="100"/>
      <c r="S4" s="100"/>
      <c r="T4" s="100"/>
      <c r="U4" s="100"/>
      <c r="V4" s="100"/>
      <c r="W4" s="100"/>
      <c r="X4" s="100"/>
      <c r="Y4" s="100"/>
      <c r="Z4" s="100"/>
      <c r="AA4" s="100"/>
      <c r="AB4" s="100"/>
      <c r="AC4" s="100"/>
      <c r="AD4" s="100"/>
      <c r="AE4" s="100"/>
      <c r="AF4" s="100"/>
      <c r="AG4" s="100"/>
      <c r="AH4" s="100"/>
      <c r="AI4" s="100"/>
      <c r="AJ4" s="100"/>
      <c r="AK4" s="160"/>
    </row>
    <row r="5" spans="1:37" ht="21.9" customHeight="1" thickBot="1" x14ac:dyDescent="0.35">
      <c r="P5" s="467" t="s">
        <v>201</v>
      </c>
      <c r="Q5" s="467"/>
      <c r="R5" s="467"/>
      <c r="S5" s="569"/>
      <c r="T5" s="570"/>
      <c r="U5" s="570"/>
      <c r="V5" s="571"/>
      <c r="W5" s="161" t="s">
        <v>202</v>
      </c>
      <c r="X5" s="161"/>
      <c r="Y5" s="161"/>
      <c r="Z5" s="572"/>
      <c r="AA5" s="573"/>
      <c r="AB5" s="573"/>
      <c r="AC5" s="573"/>
      <c r="AD5" s="573"/>
      <c r="AE5" s="573"/>
      <c r="AF5" s="574"/>
      <c r="AG5" s="574"/>
      <c r="AH5" s="574"/>
      <c r="AI5" s="574"/>
      <c r="AJ5" s="575"/>
    </row>
    <row r="6" spans="1:37" s="99" customFormat="1" ht="21.9" customHeight="1" x14ac:dyDescent="0.3">
      <c r="B6" s="162"/>
      <c r="C6" s="359"/>
      <c r="D6" s="360"/>
      <c r="E6" s="360"/>
      <c r="F6" s="360"/>
      <c r="G6" s="360"/>
      <c r="H6" s="360"/>
      <c r="I6" s="360"/>
      <c r="J6" s="576"/>
      <c r="K6" s="468" t="s">
        <v>203</v>
      </c>
      <c r="L6" s="469"/>
      <c r="M6" s="469"/>
      <c r="N6" s="469"/>
      <c r="O6" s="469"/>
      <c r="P6" s="577"/>
      <c r="Q6" s="577"/>
      <c r="R6" s="577"/>
      <c r="S6" s="577"/>
      <c r="T6" s="577"/>
      <c r="U6" s="578"/>
      <c r="V6" s="579" t="s">
        <v>204</v>
      </c>
      <c r="W6" s="362"/>
      <c r="X6" s="362"/>
      <c r="Y6" s="362"/>
      <c r="Z6" s="362"/>
      <c r="AA6" s="361" t="s">
        <v>205</v>
      </c>
      <c r="AB6" s="362"/>
      <c r="AC6" s="362"/>
      <c r="AD6" s="362"/>
      <c r="AE6" s="362"/>
      <c r="AF6" s="580" t="s">
        <v>206</v>
      </c>
      <c r="AG6" s="581"/>
      <c r="AH6" s="581"/>
      <c r="AI6" s="581"/>
      <c r="AJ6" s="582"/>
    </row>
    <row r="7" spans="1:37" s="99" customFormat="1" ht="21.9" customHeight="1" x14ac:dyDescent="0.3">
      <c r="B7" s="163"/>
      <c r="C7" s="378" t="s">
        <v>207</v>
      </c>
      <c r="D7" s="379"/>
      <c r="E7" s="379"/>
      <c r="F7" s="379"/>
      <c r="G7" s="379"/>
      <c r="H7" s="379"/>
      <c r="I7" s="379"/>
      <c r="J7" s="561"/>
      <c r="K7" s="562" t="s">
        <v>69</v>
      </c>
      <c r="L7" s="563"/>
      <c r="M7" s="563" t="s">
        <v>208</v>
      </c>
      <c r="N7" s="563"/>
      <c r="O7" s="563" t="s">
        <v>209</v>
      </c>
      <c r="P7" s="563"/>
      <c r="Q7" s="563"/>
      <c r="R7" s="563" t="s">
        <v>210</v>
      </c>
      <c r="S7" s="563"/>
      <c r="T7" s="563"/>
      <c r="U7" s="564"/>
      <c r="V7" s="565" t="s">
        <v>211</v>
      </c>
      <c r="W7" s="379"/>
      <c r="X7" s="379"/>
      <c r="Y7" s="379"/>
      <c r="Z7" s="379"/>
      <c r="AA7" s="378" t="s">
        <v>211</v>
      </c>
      <c r="AB7" s="379"/>
      <c r="AC7" s="379"/>
      <c r="AD7" s="379"/>
      <c r="AE7" s="379"/>
      <c r="AF7" s="566" t="s">
        <v>211</v>
      </c>
      <c r="AG7" s="567"/>
      <c r="AH7" s="567"/>
      <c r="AI7" s="567"/>
      <c r="AJ7" s="568"/>
    </row>
    <row r="8" spans="1:37" ht="21.9" customHeight="1" x14ac:dyDescent="0.25">
      <c r="B8" s="216"/>
      <c r="C8" s="553"/>
      <c r="D8" s="554"/>
      <c r="E8" s="554"/>
      <c r="F8" s="554"/>
      <c r="G8" s="554"/>
      <c r="H8" s="554"/>
      <c r="I8" s="554"/>
      <c r="J8" s="555"/>
      <c r="K8" s="556"/>
      <c r="L8" s="557"/>
      <c r="M8" s="557"/>
      <c r="N8" s="557"/>
      <c r="O8" s="558"/>
      <c r="P8" s="558"/>
      <c r="Q8" s="558"/>
      <c r="R8" s="538" t="str">
        <f>IF(K8="","",K8*O8)</f>
        <v/>
      </c>
      <c r="S8" s="538"/>
      <c r="T8" s="538"/>
      <c r="U8" s="559"/>
      <c r="V8" s="560"/>
      <c r="W8" s="541"/>
      <c r="X8" s="538" t="str">
        <f>IF(V8="","",V8*O8)</f>
        <v/>
      </c>
      <c r="Y8" s="538"/>
      <c r="Z8" s="539"/>
      <c r="AA8" s="540"/>
      <c r="AB8" s="541"/>
      <c r="AC8" s="538" t="str">
        <f>IF(AA8="","",AA8*O8)</f>
        <v/>
      </c>
      <c r="AD8" s="538"/>
      <c r="AE8" s="539"/>
      <c r="AF8" s="542" t="str">
        <f t="shared" ref="AF8:AF10" si="0">IF((V8-AA8)=0,"",(V8-AA8))</f>
        <v/>
      </c>
      <c r="AG8" s="543"/>
      <c r="AH8" s="538" t="str">
        <f>IF(AF8="","",AF8*O8)</f>
        <v/>
      </c>
      <c r="AI8" s="538"/>
      <c r="AJ8" s="544"/>
    </row>
    <row r="9" spans="1:37" ht="21.9" customHeight="1" x14ac:dyDescent="0.3">
      <c r="B9" s="217"/>
      <c r="C9" s="553"/>
      <c r="D9" s="554"/>
      <c r="E9" s="554"/>
      <c r="F9" s="554"/>
      <c r="G9" s="554"/>
      <c r="H9" s="554"/>
      <c r="I9" s="554"/>
      <c r="J9" s="555"/>
      <c r="K9" s="556"/>
      <c r="L9" s="557"/>
      <c r="M9" s="557"/>
      <c r="N9" s="557"/>
      <c r="O9" s="558"/>
      <c r="P9" s="558"/>
      <c r="Q9" s="558"/>
      <c r="R9" s="538" t="str">
        <f t="shared" ref="R9:R27" si="1">IF(K9="","",K9*O9)</f>
        <v/>
      </c>
      <c r="S9" s="538"/>
      <c r="T9" s="538"/>
      <c r="U9" s="559"/>
      <c r="V9" s="560"/>
      <c r="W9" s="541"/>
      <c r="X9" s="538" t="str">
        <f t="shared" ref="X9:X27" si="2">IF(V9="","",V9*O9)</f>
        <v/>
      </c>
      <c r="Y9" s="538"/>
      <c r="Z9" s="539"/>
      <c r="AA9" s="540"/>
      <c r="AB9" s="541"/>
      <c r="AC9" s="538" t="str">
        <f t="shared" ref="AC9:AC27" si="3">IF(AA9="","",AA9*O9)</f>
        <v/>
      </c>
      <c r="AD9" s="538"/>
      <c r="AE9" s="539"/>
      <c r="AF9" s="542" t="str">
        <f t="shared" si="0"/>
        <v/>
      </c>
      <c r="AG9" s="543"/>
      <c r="AH9" s="538" t="str">
        <f t="shared" ref="AH9:AH27" si="4">IF(AF9="","",AF9*O9)</f>
        <v/>
      </c>
      <c r="AI9" s="538"/>
      <c r="AJ9" s="544"/>
    </row>
    <row r="10" spans="1:37" ht="21.9" customHeight="1" x14ac:dyDescent="0.3">
      <c r="B10" s="217"/>
      <c r="C10" s="553"/>
      <c r="D10" s="554"/>
      <c r="E10" s="554"/>
      <c r="F10" s="554"/>
      <c r="G10" s="554"/>
      <c r="H10" s="554"/>
      <c r="I10" s="554"/>
      <c r="J10" s="555"/>
      <c r="K10" s="556"/>
      <c r="L10" s="557"/>
      <c r="M10" s="557"/>
      <c r="N10" s="557"/>
      <c r="O10" s="558"/>
      <c r="P10" s="558"/>
      <c r="Q10" s="558"/>
      <c r="R10" s="538" t="str">
        <f t="shared" si="1"/>
        <v/>
      </c>
      <c r="S10" s="538"/>
      <c r="T10" s="538"/>
      <c r="U10" s="559"/>
      <c r="V10" s="560"/>
      <c r="W10" s="541"/>
      <c r="X10" s="538" t="str">
        <f t="shared" si="2"/>
        <v/>
      </c>
      <c r="Y10" s="538"/>
      <c r="Z10" s="539"/>
      <c r="AA10" s="540"/>
      <c r="AB10" s="541"/>
      <c r="AC10" s="538" t="str">
        <f t="shared" si="3"/>
        <v/>
      </c>
      <c r="AD10" s="538"/>
      <c r="AE10" s="539"/>
      <c r="AF10" s="542" t="str">
        <f t="shared" si="0"/>
        <v/>
      </c>
      <c r="AG10" s="543"/>
      <c r="AH10" s="538" t="str">
        <f t="shared" si="4"/>
        <v/>
      </c>
      <c r="AI10" s="538"/>
      <c r="AJ10" s="544"/>
    </row>
    <row r="11" spans="1:37" ht="21.9" customHeight="1" x14ac:dyDescent="0.3">
      <c r="B11" s="217"/>
      <c r="C11" s="553"/>
      <c r="D11" s="554"/>
      <c r="E11" s="554"/>
      <c r="F11" s="554"/>
      <c r="G11" s="554"/>
      <c r="H11" s="554"/>
      <c r="I11" s="554"/>
      <c r="J11" s="555"/>
      <c r="K11" s="556"/>
      <c r="L11" s="557"/>
      <c r="M11" s="557"/>
      <c r="N11" s="557"/>
      <c r="O11" s="558"/>
      <c r="P11" s="558"/>
      <c r="Q11" s="558"/>
      <c r="R11" s="538" t="str">
        <f t="shared" si="1"/>
        <v/>
      </c>
      <c r="S11" s="538"/>
      <c r="T11" s="538"/>
      <c r="U11" s="559"/>
      <c r="V11" s="560"/>
      <c r="W11" s="541"/>
      <c r="X11" s="538" t="str">
        <f t="shared" si="2"/>
        <v/>
      </c>
      <c r="Y11" s="538"/>
      <c r="Z11" s="539"/>
      <c r="AA11" s="540"/>
      <c r="AB11" s="541"/>
      <c r="AC11" s="538" t="str">
        <f t="shared" si="3"/>
        <v/>
      </c>
      <c r="AD11" s="538"/>
      <c r="AE11" s="539"/>
      <c r="AF11" s="542" t="str">
        <f>IF((V11-AA11)=0,"",(V11-AA11))</f>
        <v/>
      </c>
      <c r="AG11" s="543"/>
      <c r="AH11" s="538" t="str">
        <f t="shared" si="4"/>
        <v/>
      </c>
      <c r="AI11" s="538"/>
      <c r="AJ11" s="544"/>
    </row>
    <row r="12" spans="1:37" ht="21.9" customHeight="1" x14ac:dyDescent="0.3">
      <c r="B12" s="217"/>
      <c r="C12" s="553"/>
      <c r="D12" s="554"/>
      <c r="E12" s="554"/>
      <c r="F12" s="554"/>
      <c r="G12" s="554"/>
      <c r="H12" s="554"/>
      <c r="I12" s="554"/>
      <c r="J12" s="555"/>
      <c r="K12" s="556"/>
      <c r="L12" s="557"/>
      <c r="M12" s="557"/>
      <c r="N12" s="557"/>
      <c r="O12" s="558"/>
      <c r="P12" s="558"/>
      <c r="Q12" s="558"/>
      <c r="R12" s="538" t="str">
        <f t="shared" si="1"/>
        <v/>
      </c>
      <c r="S12" s="538"/>
      <c r="T12" s="538"/>
      <c r="U12" s="559"/>
      <c r="V12" s="560"/>
      <c r="W12" s="541"/>
      <c r="X12" s="538" t="str">
        <f t="shared" si="2"/>
        <v/>
      </c>
      <c r="Y12" s="538"/>
      <c r="Z12" s="539"/>
      <c r="AA12" s="540"/>
      <c r="AB12" s="541"/>
      <c r="AC12" s="538" t="str">
        <f t="shared" si="3"/>
        <v/>
      </c>
      <c r="AD12" s="538"/>
      <c r="AE12" s="539"/>
      <c r="AF12" s="542" t="str">
        <f t="shared" ref="AF12:AF27" si="5">IF((V12-AA12)=0,"",(V12-AA12))</f>
        <v/>
      </c>
      <c r="AG12" s="543"/>
      <c r="AH12" s="538" t="str">
        <f t="shared" si="4"/>
        <v/>
      </c>
      <c r="AI12" s="538"/>
      <c r="AJ12" s="544"/>
    </row>
    <row r="13" spans="1:37" ht="21.9" customHeight="1" x14ac:dyDescent="0.3">
      <c r="B13" s="218"/>
      <c r="C13" s="553"/>
      <c r="D13" s="554"/>
      <c r="E13" s="554"/>
      <c r="F13" s="554"/>
      <c r="G13" s="554"/>
      <c r="H13" s="554"/>
      <c r="I13" s="554"/>
      <c r="J13" s="555"/>
      <c r="K13" s="556"/>
      <c r="L13" s="557"/>
      <c r="M13" s="557"/>
      <c r="N13" s="557"/>
      <c r="O13" s="558"/>
      <c r="P13" s="558"/>
      <c r="Q13" s="558"/>
      <c r="R13" s="538" t="str">
        <f t="shared" si="1"/>
        <v/>
      </c>
      <c r="S13" s="538"/>
      <c r="T13" s="538"/>
      <c r="U13" s="559"/>
      <c r="V13" s="560"/>
      <c r="W13" s="541"/>
      <c r="X13" s="538" t="str">
        <f t="shared" si="2"/>
        <v/>
      </c>
      <c r="Y13" s="538"/>
      <c r="Z13" s="539"/>
      <c r="AA13" s="540"/>
      <c r="AB13" s="541"/>
      <c r="AC13" s="538" t="str">
        <f t="shared" si="3"/>
        <v/>
      </c>
      <c r="AD13" s="538"/>
      <c r="AE13" s="539"/>
      <c r="AF13" s="542" t="str">
        <f t="shared" si="5"/>
        <v/>
      </c>
      <c r="AG13" s="543"/>
      <c r="AH13" s="538" t="str">
        <f t="shared" si="4"/>
        <v/>
      </c>
      <c r="AI13" s="538"/>
      <c r="AJ13" s="544"/>
    </row>
    <row r="14" spans="1:37" ht="21.9" customHeight="1" x14ac:dyDescent="0.3">
      <c r="B14" s="218"/>
      <c r="C14" s="553"/>
      <c r="D14" s="554"/>
      <c r="E14" s="554"/>
      <c r="F14" s="554"/>
      <c r="G14" s="554"/>
      <c r="H14" s="554"/>
      <c r="I14" s="554"/>
      <c r="J14" s="555"/>
      <c r="K14" s="556"/>
      <c r="L14" s="557"/>
      <c r="M14" s="557"/>
      <c r="N14" s="557"/>
      <c r="O14" s="558"/>
      <c r="P14" s="558"/>
      <c r="Q14" s="558"/>
      <c r="R14" s="538" t="str">
        <f t="shared" si="1"/>
        <v/>
      </c>
      <c r="S14" s="538"/>
      <c r="T14" s="538"/>
      <c r="U14" s="559"/>
      <c r="V14" s="560"/>
      <c r="W14" s="541"/>
      <c r="X14" s="538" t="str">
        <f t="shared" si="2"/>
        <v/>
      </c>
      <c r="Y14" s="538"/>
      <c r="Z14" s="539"/>
      <c r="AA14" s="540"/>
      <c r="AB14" s="541"/>
      <c r="AC14" s="538" t="str">
        <f t="shared" si="3"/>
        <v/>
      </c>
      <c r="AD14" s="538"/>
      <c r="AE14" s="539"/>
      <c r="AF14" s="542" t="str">
        <f t="shared" si="5"/>
        <v/>
      </c>
      <c r="AG14" s="543"/>
      <c r="AH14" s="538" t="str">
        <f t="shared" si="4"/>
        <v/>
      </c>
      <c r="AI14" s="538"/>
      <c r="AJ14" s="544"/>
    </row>
    <row r="15" spans="1:37" ht="21.9" customHeight="1" x14ac:dyDescent="0.3">
      <c r="B15" s="218"/>
      <c r="C15" s="553"/>
      <c r="D15" s="554"/>
      <c r="E15" s="554"/>
      <c r="F15" s="554"/>
      <c r="G15" s="554"/>
      <c r="H15" s="554"/>
      <c r="I15" s="554"/>
      <c r="J15" s="555"/>
      <c r="K15" s="556"/>
      <c r="L15" s="557"/>
      <c r="M15" s="557"/>
      <c r="N15" s="557"/>
      <c r="O15" s="558"/>
      <c r="P15" s="558"/>
      <c r="Q15" s="558"/>
      <c r="R15" s="538" t="str">
        <f t="shared" si="1"/>
        <v/>
      </c>
      <c r="S15" s="538"/>
      <c r="T15" s="538"/>
      <c r="U15" s="559"/>
      <c r="V15" s="560"/>
      <c r="W15" s="541"/>
      <c r="X15" s="538" t="str">
        <f t="shared" si="2"/>
        <v/>
      </c>
      <c r="Y15" s="538"/>
      <c r="Z15" s="539"/>
      <c r="AA15" s="540"/>
      <c r="AB15" s="541"/>
      <c r="AC15" s="538" t="str">
        <f t="shared" si="3"/>
        <v/>
      </c>
      <c r="AD15" s="538"/>
      <c r="AE15" s="539"/>
      <c r="AF15" s="542" t="str">
        <f t="shared" si="5"/>
        <v/>
      </c>
      <c r="AG15" s="543"/>
      <c r="AH15" s="538" t="str">
        <f t="shared" si="4"/>
        <v/>
      </c>
      <c r="AI15" s="538"/>
      <c r="AJ15" s="544"/>
    </row>
    <row r="16" spans="1:37" ht="21.9" customHeight="1" x14ac:dyDescent="0.3">
      <c r="B16" s="218"/>
      <c r="C16" s="553"/>
      <c r="D16" s="554"/>
      <c r="E16" s="554"/>
      <c r="F16" s="554"/>
      <c r="G16" s="554"/>
      <c r="H16" s="554"/>
      <c r="I16" s="554"/>
      <c r="J16" s="555"/>
      <c r="K16" s="556"/>
      <c r="L16" s="557"/>
      <c r="M16" s="557"/>
      <c r="N16" s="557"/>
      <c r="O16" s="558"/>
      <c r="P16" s="558"/>
      <c r="Q16" s="558"/>
      <c r="R16" s="538" t="str">
        <f t="shared" si="1"/>
        <v/>
      </c>
      <c r="S16" s="538"/>
      <c r="T16" s="538"/>
      <c r="U16" s="559"/>
      <c r="V16" s="560"/>
      <c r="W16" s="541"/>
      <c r="X16" s="538" t="str">
        <f t="shared" si="2"/>
        <v/>
      </c>
      <c r="Y16" s="538"/>
      <c r="Z16" s="539"/>
      <c r="AA16" s="540"/>
      <c r="AB16" s="541"/>
      <c r="AC16" s="538" t="str">
        <f t="shared" si="3"/>
        <v/>
      </c>
      <c r="AD16" s="538"/>
      <c r="AE16" s="539"/>
      <c r="AF16" s="542" t="str">
        <f t="shared" si="5"/>
        <v/>
      </c>
      <c r="AG16" s="543"/>
      <c r="AH16" s="538" t="str">
        <f t="shared" si="4"/>
        <v/>
      </c>
      <c r="AI16" s="538"/>
      <c r="AJ16" s="544"/>
    </row>
    <row r="17" spans="2:36" ht="21.9" customHeight="1" x14ac:dyDescent="0.3">
      <c r="B17" s="218"/>
      <c r="C17" s="553"/>
      <c r="D17" s="554"/>
      <c r="E17" s="554"/>
      <c r="F17" s="554"/>
      <c r="G17" s="554"/>
      <c r="H17" s="554"/>
      <c r="I17" s="554"/>
      <c r="J17" s="555"/>
      <c r="K17" s="556"/>
      <c r="L17" s="557"/>
      <c r="M17" s="557"/>
      <c r="N17" s="557"/>
      <c r="O17" s="558"/>
      <c r="P17" s="558"/>
      <c r="Q17" s="558"/>
      <c r="R17" s="538" t="str">
        <f t="shared" si="1"/>
        <v/>
      </c>
      <c r="S17" s="538"/>
      <c r="T17" s="538"/>
      <c r="U17" s="559"/>
      <c r="V17" s="560"/>
      <c r="W17" s="541"/>
      <c r="X17" s="538" t="str">
        <f t="shared" si="2"/>
        <v/>
      </c>
      <c r="Y17" s="538"/>
      <c r="Z17" s="539"/>
      <c r="AA17" s="540"/>
      <c r="AB17" s="541"/>
      <c r="AC17" s="538" t="str">
        <f t="shared" si="3"/>
        <v/>
      </c>
      <c r="AD17" s="538"/>
      <c r="AE17" s="539"/>
      <c r="AF17" s="542" t="str">
        <f t="shared" si="5"/>
        <v/>
      </c>
      <c r="AG17" s="543"/>
      <c r="AH17" s="538" t="str">
        <f t="shared" si="4"/>
        <v/>
      </c>
      <c r="AI17" s="538"/>
      <c r="AJ17" s="544"/>
    </row>
    <row r="18" spans="2:36" ht="21.9" customHeight="1" x14ac:dyDescent="0.3">
      <c r="B18" s="219"/>
      <c r="C18" s="553"/>
      <c r="D18" s="554"/>
      <c r="E18" s="554"/>
      <c r="F18" s="554"/>
      <c r="G18" s="554"/>
      <c r="H18" s="554"/>
      <c r="I18" s="554"/>
      <c r="J18" s="555"/>
      <c r="K18" s="556"/>
      <c r="L18" s="557"/>
      <c r="M18" s="557"/>
      <c r="N18" s="557"/>
      <c r="O18" s="558"/>
      <c r="P18" s="558"/>
      <c r="Q18" s="558"/>
      <c r="R18" s="538" t="str">
        <f t="shared" si="1"/>
        <v/>
      </c>
      <c r="S18" s="538"/>
      <c r="T18" s="538"/>
      <c r="U18" s="559"/>
      <c r="V18" s="560"/>
      <c r="W18" s="541"/>
      <c r="X18" s="538" t="str">
        <f t="shared" si="2"/>
        <v/>
      </c>
      <c r="Y18" s="538"/>
      <c r="Z18" s="539"/>
      <c r="AA18" s="540"/>
      <c r="AB18" s="541"/>
      <c r="AC18" s="538" t="str">
        <f t="shared" si="3"/>
        <v/>
      </c>
      <c r="AD18" s="538"/>
      <c r="AE18" s="539"/>
      <c r="AF18" s="542" t="str">
        <f t="shared" si="5"/>
        <v/>
      </c>
      <c r="AG18" s="543"/>
      <c r="AH18" s="538" t="str">
        <f t="shared" si="4"/>
        <v/>
      </c>
      <c r="AI18" s="538"/>
      <c r="AJ18" s="544"/>
    </row>
    <row r="19" spans="2:36" ht="21.9" customHeight="1" x14ac:dyDescent="0.3">
      <c r="B19" s="219"/>
      <c r="C19" s="553"/>
      <c r="D19" s="554"/>
      <c r="E19" s="554"/>
      <c r="F19" s="554"/>
      <c r="G19" s="554"/>
      <c r="H19" s="554"/>
      <c r="I19" s="554"/>
      <c r="J19" s="555"/>
      <c r="K19" s="556"/>
      <c r="L19" s="557"/>
      <c r="M19" s="557"/>
      <c r="N19" s="557"/>
      <c r="O19" s="558"/>
      <c r="P19" s="558"/>
      <c r="Q19" s="558"/>
      <c r="R19" s="538" t="str">
        <f t="shared" si="1"/>
        <v/>
      </c>
      <c r="S19" s="538"/>
      <c r="T19" s="538"/>
      <c r="U19" s="559"/>
      <c r="V19" s="560"/>
      <c r="W19" s="541"/>
      <c r="X19" s="538" t="str">
        <f t="shared" si="2"/>
        <v/>
      </c>
      <c r="Y19" s="538"/>
      <c r="Z19" s="539"/>
      <c r="AA19" s="540"/>
      <c r="AB19" s="541"/>
      <c r="AC19" s="538" t="str">
        <f t="shared" si="3"/>
        <v/>
      </c>
      <c r="AD19" s="538"/>
      <c r="AE19" s="539"/>
      <c r="AF19" s="542" t="str">
        <f t="shared" si="5"/>
        <v/>
      </c>
      <c r="AG19" s="543"/>
      <c r="AH19" s="538" t="str">
        <f t="shared" si="4"/>
        <v/>
      </c>
      <c r="AI19" s="538"/>
      <c r="AJ19" s="544"/>
    </row>
    <row r="20" spans="2:36" ht="21.9" customHeight="1" x14ac:dyDescent="0.3">
      <c r="B20" s="217"/>
      <c r="C20" s="553"/>
      <c r="D20" s="554"/>
      <c r="E20" s="554"/>
      <c r="F20" s="554"/>
      <c r="G20" s="554"/>
      <c r="H20" s="554"/>
      <c r="I20" s="554"/>
      <c r="J20" s="555"/>
      <c r="K20" s="556"/>
      <c r="L20" s="557"/>
      <c r="M20" s="557"/>
      <c r="N20" s="557"/>
      <c r="O20" s="558"/>
      <c r="P20" s="558"/>
      <c r="Q20" s="558"/>
      <c r="R20" s="538" t="str">
        <f t="shared" si="1"/>
        <v/>
      </c>
      <c r="S20" s="538"/>
      <c r="T20" s="538"/>
      <c r="U20" s="559"/>
      <c r="V20" s="560"/>
      <c r="W20" s="541"/>
      <c r="X20" s="538" t="str">
        <f t="shared" si="2"/>
        <v/>
      </c>
      <c r="Y20" s="538"/>
      <c r="Z20" s="539"/>
      <c r="AA20" s="540"/>
      <c r="AB20" s="541"/>
      <c r="AC20" s="538" t="str">
        <f t="shared" si="3"/>
        <v/>
      </c>
      <c r="AD20" s="538"/>
      <c r="AE20" s="539"/>
      <c r="AF20" s="542" t="str">
        <f t="shared" si="5"/>
        <v/>
      </c>
      <c r="AG20" s="543"/>
      <c r="AH20" s="538" t="str">
        <f t="shared" si="4"/>
        <v/>
      </c>
      <c r="AI20" s="538"/>
      <c r="AJ20" s="544"/>
    </row>
    <row r="21" spans="2:36" ht="21.9" customHeight="1" x14ac:dyDescent="0.3">
      <c r="B21" s="219"/>
      <c r="C21" s="553"/>
      <c r="D21" s="554"/>
      <c r="E21" s="554"/>
      <c r="F21" s="554"/>
      <c r="G21" s="554"/>
      <c r="H21" s="554"/>
      <c r="I21" s="554"/>
      <c r="J21" s="555"/>
      <c r="K21" s="556"/>
      <c r="L21" s="557"/>
      <c r="M21" s="557"/>
      <c r="N21" s="557"/>
      <c r="O21" s="558"/>
      <c r="P21" s="558"/>
      <c r="Q21" s="558"/>
      <c r="R21" s="538" t="str">
        <f t="shared" si="1"/>
        <v/>
      </c>
      <c r="S21" s="538"/>
      <c r="T21" s="538"/>
      <c r="U21" s="559"/>
      <c r="V21" s="560"/>
      <c r="W21" s="541"/>
      <c r="X21" s="538" t="str">
        <f t="shared" si="2"/>
        <v/>
      </c>
      <c r="Y21" s="538"/>
      <c r="Z21" s="539"/>
      <c r="AA21" s="540"/>
      <c r="AB21" s="541"/>
      <c r="AC21" s="538" t="str">
        <f t="shared" si="3"/>
        <v/>
      </c>
      <c r="AD21" s="538"/>
      <c r="AE21" s="539"/>
      <c r="AF21" s="542" t="str">
        <f t="shared" si="5"/>
        <v/>
      </c>
      <c r="AG21" s="543"/>
      <c r="AH21" s="538" t="str">
        <f t="shared" si="4"/>
        <v/>
      </c>
      <c r="AI21" s="538"/>
      <c r="AJ21" s="544"/>
    </row>
    <row r="22" spans="2:36" ht="21.9" customHeight="1" x14ac:dyDescent="0.3">
      <c r="B22" s="218"/>
      <c r="C22" s="553"/>
      <c r="D22" s="554"/>
      <c r="E22" s="554"/>
      <c r="F22" s="554"/>
      <c r="G22" s="554"/>
      <c r="H22" s="554"/>
      <c r="I22" s="554"/>
      <c r="J22" s="555"/>
      <c r="K22" s="556"/>
      <c r="L22" s="557"/>
      <c r="M22" s="557"/>
      <c r="N22" s="557"/>
      <c r="O22" s="558"/>
      <c r="P22" s="558"/>
      <c r="Q22" s="558"/>
      <c r="R22" s="538" t="str">
        <f t="shared" si="1"/>
        <v/>
      </c>
      <c r="S22" s="538"/>
      <c r="T22" s="538"/>
      <c r="U22" s="559"/>
      <c r="V22" s="560"/>
      <c r="W22" s="541"/>
      <c r="X22" s="538" t="str">
        <f t="shared" si="2"/>
        <v/>
      </c>
      <c r="Y22" s="538"/>
      <c r="Z22" s="539"/>
      <c r="AA22" s="540"/>
      <c r="AB22" s="541"/>
      <c r="AC22" s="538" t="str">
        <f t="shared" si="3"/>
        <v/>
      </c>
      <c r="AD22" s="538"/>
      <c r="AE22" s="539"/>
      <c r="AF22" s="542" t="str">
        <f t="shared" si="5"/>
        <v/>
      </c>
      <c r="AG22" s="543"/>
      <c r="AH22" s="538" t="str">
        <f t="shared" si="4"/>
        <v/>
      </c>
      <c r="AI22" s="538"/>
      <c r="AJ22" s="544"/>
    </row>
    <row r="23" spans="2:36" ht="21.9" customHeight="1" x14ac:dyDescent="0.3">
      <c r="B23" s="218"/>
      <c r="C23" s="553"/>
      <c r="D23" s="554"/>
      <c r="E23" s="554"/>
      <c r="F23" s="554"/>
      <c r="G23" s="554"/>
      <c r="H23" s="554"/>
      <c r="I23" s="554"/>
      <c r="J23" s="555"/>
      <c r="K23" s="556"/>
      <c r="L23" s="557"/>
      <c r="M23" s="557"/>
      <c r="N23" s="557"/>
      <c r="O23" s="558"/>
      <c r="P23" s="558"/>
      <c r="Q23" s="558"/>
      <c r="R23" s="538" t="str">
        <f t="shared" si="1"/>
        <v/>
      </c>
      <c r="S23" s="538"/>
      <c r="T23" s="538"/>
      <c r="U23" s="559"/>
      <c r="V23" s="560"/>
      <c r="W23" s="541"/>
      <c r="X23" s="538" t="str">
        <f t="shared" si="2"/>
        <v/>
      </c>
      <c r="Y23" s="538"/>
      <c r="Z23" s="539"/>
      <c r="AA23" s="540"/>
      <c r="AB23" s="541"/>
      <c r="AC23" s="538" t="str">
        <f t="shared" si="3"/>
        <v/>
      </c>
      <c r="AD23" s="538"/>
      <c r="AE23" s="539"/>
      <c r="AF23" s="542" t="str">
        <f t="shared" si="5"/>
        <v/>
      </c>
      <c r="AG23" s="543"/>
      <c r="AH23" s="538" t="str">
        <f t="shared" si="4"/>
        <v/>
      </c>
      <c r="AI23" s="538"/>
      <c r="AJ23" s="544"/>
    </row>
    <row r="24" spans="2:36" ht="21.9" customHeight="1" x14ac:dyDescent="0.3">
      <c r="B24" s="218"/>
      <c r="C24" s="553"/>
      <c r="D24" s="554"/>
      <c r="E24" s="554"/>
      <c r="F24" s="554"/>
      <c r="G24" s="554"/>
      <c r="H24" s="554"/>
      <c r="I24" s="554"/>
      <c r="J24" s="555"/>
      <c r="K24" s="556"/>
      <c r="L24" s="557"/>
      <c r="M24" s="557"/>
      <c r="N24" s="557"/>
      <c r="O24" s="558"/>
      <c r="P24" s="558"/>
      <c r="Q24" s="558"/>
      <c r="R24" s="538" t="str">
        <f t="shared" si="1"/>
        <v/>
      </c>
      <c r="S24" s="538"/>
      <c r="T24" s="538"/>
      <c r="U24" s="559"/>
      <c r="V24" s="560"/>
      <c r="W24" s="541"/>
      <c r="X24" s="538" t="str">
        <f t="shared" si="2"/>
        <v/>
      </c>
      <c r="Y24" s="538"/>
      <c r="Z24" s="539"/>
      <c r="AA24" s="540"/>
      <c r="AB24" s="541"/>
      <c r="AC24" s="538" t="str">
        <f t="shared" si="3"/>
        <v/>
      </c>
      <c r="AD24" s="538"/>
      <c r="AE24" s="539"/>
      <c r="AF24" s="542" t="str">
        <f t="shared" si="5"/>
        <v/>
      </c>
      <c r="AG24" s="543"/>
      <c r="AH24" s="538" t="str">
        <f t="shared" si="4"/>
        <v/>
      </c>
      <c r="AI24" s="538"/>
      <c r="AJ24" s="544"/>
    </row>
    <row r="25" spans="2:36" ht="21.9" customHeight="1" x14ac:dyDescent="0.3">
      <c r="B25" s="218"/>
      <c r="C25" s="553"/>
      <c r="D25" s="554"/>
      <c r="E25" s="554"/>
      <c r="F25" s="554"/>
      <c r="G25" s="554"/>
      <c r="H25" s="554"/>
      <c r="I25" s="554"/>
      <c r="J25" s="555"/>
      <c r="K25" s="556"/>
      <c r="L25" s="557"/>
      <c r="M25" s="557"/>
      <c r="N25" s="557"/>
      <c r="O25" s="558"/>
      <c r="P25" s="558"/>
      <c r="Q25" s="558"/>
      <c r="R25" s="538" t="str">
        <f t="shared" si="1"/>
        <v/>
      </c>
      <c r="S25" s="538"/>
      <c r="T25" s="538"/>
      <c r="U25" s="559"/>
      <c r="V25" s="560"/>
      <c r="W25" s="541"/>
      <c r="X25" s="538" t="str">
        <f t="shared" si="2"/>
        <v/>
      </c>
      <c r="Y25" s="538"/>
      <c r="Z25" s="539"/>
      <c r="AA25" s="540"/>
      <c r="AB25" s="541"/>
      <c r="AC25" s="538" t="str">
        <f t="shared" si="3"/>
        <v/>
      </c>
      <c r="AD25" s="538"/>
      <c r="AE25" s="539"/>
      <c r="AF25" s="542" t="str">
        <f t="shared" si="5"/>
        <v/>
      </c>
      <c r="AG25" s="543"/>
      <c r="AH25" s="538" t="str">
        <f t="shared" si="4"/>
        <v/>
      </c>
      <c r="AI25" s="538"/>
      <c r="AJ25" s="544"/>
    </row>
    <row r="26" spans="2:36" ht="21.9" customHeight="1" x14ac:dyDescent="0.3">
      <c r="B26" s="219"/>
      <c r="C26" s="553"/>
      <c r="D26" s="554"/>
      <c r="E26" s="554"/>
      <c r="F26" s="554"/>
      <c r="G26" s="554"/>
      <c r="H26" s="554"/>
      <c r="I26" s="554"/>
      <c r="J26" s="555"/>
      <c r="K26" s="556"/>
      <c r="L26" s="557"/>
      <c r="M26" s="557"/>
      <c r="N26" s="557"/>
      <c r="O26" s="558"/>
      <c r="P26" s="558"/>
      <c r="Q26" s="558"/>
      <c r="R26" s="538" t="str">
        <f t="shared" si="1"/>
        <v/>
      </c>
      <c r="S26" s="538"/>
      <c r="T26" s="538"/>
      <c r="U26" s="559"/>
      <c r="V26" s="560"/>
      <c r="W26" s="541"/>
      <c r="X26" s="538" t="str">
        <f t="shared" si="2"/>
        <v/>
      </c>
      <c r="Y26" s="538"/>
      <c r="Z26" s="539"/>
      <c r="AA26" s="540"/>
      <c r="AB26" s="541"/>
      <c r="AC26" s="538" t="str">
        <f t="shared" si="3"/>
        <v/>
      </c>
      <c r="AD26" s="538"/>
      <c r="AE26" s="539"/>
      <c r="AF26" s="542" t="str">
        <f t="shared" si="5"/>
        <v/>
      </c>
      <c r="AG26" s="543"/>
      <c r="AH26" s="538" t="str">
        <f t="shared" si="4"/>
        <v/>
      </c>
      <c r="AI26" s="538"/>
      <c r="AJ26" s="544"/>
    </row>
    <row r="27" spans="2:36" ht="21.9" customHeight="1" x14ac:dyDescent="0.3">
      <c r="B27" s="219"/>
      <c r="C27" s="553"/>
      <c r="D27" s="554"/>
      <c r="E27" s="554"/>
      <c r="F27" s="554"/>
      <c r="G27" s="554"/>
      <c r="H27" s="554"/>
      <c r="I27" s="554"/>
      <c r="J27" s="555"/>
      <c r="K27" s="556"/>
      <c r="L27" s="557"/>
      <c r="M27" s="557"/>
      <c r="N27" s="557"/>
      <c r="O27" s="558"/>
      <c r="P27" s="558"/>
      <c r="Q27" s="558"/>
      <c r="R27" s="538" t="str">
        <f t="shared" si="1"/>
        <v/>
      </c>
      <c r="S27" s="538"/>
      <c r="T27" s="538"/>
      <c r="U27" s="559"/>
      <c r="V27" s="560"/>
      <c r="W27" s="541"/>
      <c r="X27" s="538" t="str">
        <f t="shared" si="2"/>
        <v/>
      </c>
      <c r="Y27" s="538"/>
      <c r="Z27" s="539"/>
      <c r="AA27" s="540"/>
      <c r="AB27" s="541"/>
      <c r="AC27" s="538" t="str">
        <f t="shared" si="3"/>
        <v/>
      </c>
      <c r="AD27" s="538"/>
      <c r="AE27" s="539"/>
      <c r="AF27" s="542" t="str">
        <f t="shared" si="5"/>
        <v/>
      </c>
      <c r="AG27" s="543"/>
      <c r="AH27" s="538" t="str">
        <f t="shared" si="4"/>
        <v/>
      </c>
      <c r="AI27" s="538"/>
      <c r="AJ27" s="544"/>
    </row>
    <row r="28" spans="2:36" ht="21.9" customHeight="1" thickBot="1" x14ac:dyDescent="0.35">
      <c r="B28" s="545" t="s">
        <v>212</v>
      </c>
      <c r="C28" s="546"/>
      <c r="D28" s="546"/>
      <c r="E28" s="546"/>
      <c r="F28" s="546"/>
      <c r="G28" s="546"/>
      <c r="H28" s="546"/>
      <c r="I28" s="546"/>
      <c r="J28" s="546"/>
      <c r="K28" s="546"/>
      <c r="L28" s="546"/>
      <c r="M28" s="546"/>
      <c r="N28" s="546"/>
      <c r="O28" s="546"/>
      <c r="P28" s="546"/>
      <c r="Q28" s="547"/>
      <c r="R28" s="548">
        <f>IF((SUM(R8:U27))="","",(SUM(R8:U27)))</f>
        <v>0</v>
      </c>
      <c r="S28" s="549"/>
      <c r="T28" s="549"/>
      <c r="U28" s="549"/>
      <c r="V28" s="550" t="e">
        <f>X28/$R$28</f>
        <v>#DIV/0!</v>
      </c>
      <c r="W28" s="551"/>
      <c r="X28" s="533">
        <f>SUM(X8:Z27)</f>
        <v>0</v>
      </c>
      <c r="Y28" s="533"/>
      <c r="Z28" s="533"/>
      <c r="AA28" s="552" t="e">
        <f>AC28/$R$28</f>
        <v>#DIV/0!</v>
      </c>
      <c r="AB28" s="551"/>
      <c r="AC28" s="533">
        <f>SUM(AC8:AE27)</f>
        <v>0</v>
      </c>
      <c r="AD28" s="533"/>
      <c r="AE28" s="533"/>
      <c r="AF28" s="534" t="e">
        <f>AH28/$R$28</f>
        <v>#DIV/0!</v>
      </c>
      <c r="AG28" s="535"/>
      <c r="AH28" s="536">
        <f>SUM(AH8:AJ27)</f>
        <v>0</v>
      </c>
      <c r="AI28" s="536"/>
      <c r="AJ28" s="537"/>
    </row>
  </sheetData>
  <sheetProtection algorithmName="SHA-512" hashValue="NGlkxjWc4TQOz1q4wxKGjK6Xk78xpWvgR41EoJNeDjPZPMFKztXHDHwS0TUENzbZSirY6EYmg3eVPOOgbhJzfQ==" saltValue="efoMcZaRJHdXTSMtLsm4jw==" spinCount="100000" sheet="1" formatCells="0" formatColumns="0" formatRows="0" insertColumns="0" insertRows="0" deleteColumns="0" deleteRows="0" sort="0" autoFilter="0"/>
  <mergeCells count="247">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 ref="V26:W26"/>
    <mergeCell ref="X26:Z26"/>
    <mergeCell ref="AA26:AB26"/>
    <mergeCell ref="AC26:AE26"/>
    <mergeCell ref="AF26:AG26"/>
    <mergeCell ref="AH26:AJ26"/>
    <mergeCell ref="X25:Z25"/>
    <mergeCell ref="AA25:AB25"/>
    <mergeCell ref="AC25:AE25"/>
    <mergeCell ref="AF25:AG25"/>
    <mergeCell ref="AH25:AJ25"/>
    <mergeCell ref="V25:W25"/>
    <mergeCell ref="C26:J26"/>
    <mergeCell ref="K26:L26"/>
    <mergeCell ref="M26:N26"/>
    <mergeCell ref="O26:Q26"/>
    <mergeCell ref="R26:U26"/>
    <mergeCell ref="C25:J25"/>
    <mergeCell ref="K25:L25"/>
    <mergeCell ref="M25:N25"/>
    <mergeCell ref="O25:Q25"/>
    <mergeCell ref="R25:U25"/>
    <mergeCell ref="V24:W24"/>
    <mergeCell ref="X24:Z24"/>
    <mergeCell ref="AA24:AB24"/>
    <mergeCell ref="AC24:AE24"/>
    <mergeCell ref="AF24:AG24"/>
    <mergeCell ref="AH24:AJ24"/>
    <mergeCell ref="X23:Z23"/>
    <mergeCell ref="AA23:AB23"/>
    <mergeCell ref="AC23:AE23"/>
    <mergeCell ref="AF23:AG23"/>
    <mergeCell ref="AH23:AJ23"/>
    <mergeCell ref="V23:W23"/>
    <mergeCell ref="C24:J24"/>
    <mergeCell ref="K24:L24"/>
    <mergeCell ref="M24:N24"/>
    <mergeCell ref="O24:Q24"/>
    <mergeCell ref="R24:U24"/>
    <mergeCell ref="C23:J23"/>
    <mergeCell ref="K23:L23"/>
    <mergeCell ref="M23:N23"/>
    <mergeCell ref="O23:Q23"/>
    <mergeCell ref="R23:U23"/>
    <mergeCell ref="V22:W22"/>
    <mergeCell ref="X22:Z22"/>
    <mergeCell ref="AA22:AB22"/>
    <mergeCell ref="AC22:AE22"/>
    <mergeCell ref="AF22:AG22"/>
    <mergeCell ref="AH22:AJ22"/>
    <mergeCell ref="X21:Z21"/>
    <mergeCell ref="AA21:AB21"/>
    <mergeCell ref="AC21:AE21"/>
    <mergeCell ref="AF21:AG21"/>
    <mergeCell ref="AH21:AJ21"/>
    <mergeCell ref="V21:W21"/>
    <mergeCell ref="C22:J22"/>
    <mergeCell ref="K22:L22"/>
    <mergeCell ref="M22:N22"/>
    <mergeCell ref="O22:Q22"/>
    <mergeCell ref="R22:U22"/>
    <mergeCell ref="C21:J21"/>
    <mergeCell ref="K21:L21"/>
    <mergeCell ref="M21:N21"/>
    <mergeCell ref="O21:Q21"/>
    <mergeCell ref="R21:U21"/>
    <mergeCell ref="V20:W20"/>
    <mergeCell ref="X20:Z20"/>
    <mergeCell ref="AA20:AB20"/>
    <mergeCell ref="AC20:AE20"/>
    <mergeCell ref="AF20:AG20"/>
    <mergeCell ref="AH20:AJ20"/>
    <mergeCell ref="X19:Z19"/>
    <mergeCell ref="AA19:AB19"/>
    <mergeCell ref="AC19:AE19"/>
    <mergeCell ref="AF19:AG19"/>
    <mergeCell ref="AH19:AJ19"/>
    <mergeCell ref="V19:W19"/>
    <mergeCell ref="C20:J20"/>
    <mergeCell ref="K20:L20"/>
    <mergeCell ref="M20:N20"/>
    <mergeCell ref="O20:Q20"/>
    <mergeCell ref="R20:U20"/>
    <mergeCell ref="C19:J19"/>
    <mergeCell ref="K19:L19"/>
    <mergeCell ref="M19:N19"/>
    <mergeCell ref="O19:Q19"/>
    <mergeCell ref="R19:U19"/>
    <mergeCell ref="V18:W18"/>
    <mergeCell ref="X18:Z18"/>
    <mergeCell ref="AA18:AB18"/>
    <mergeCell ref="AC18:AE18"/>
    <mergeCell ref="AF18:AG18"/>
    <mergeCell ref="AH18:AJ18"/>
    <mergeCell ref="X17:Z17"/>
    <mergeCell ref="AA17:AB17"/>
    <mergeCell ref="AC17:AE17"/>
    <mergeCell ref="AF17:AG17"/>
    <mergeCell ref="AH17:AJ17"/>
    <mergeCell ref="V17:W17"/>
    <mergeCell ref="C18:J18"/>
    <mergeCell ref="K18:L18"/>
    <mergeCell ref="M18:N18"/>
    <mergeCell ref="O18:Q18"/>
    <mergeCell ref="R18:U18"/>
    <mergeCell ref="C17:J17"/>
    <mergeCell ref="K17:L17"/>
    <mergeCell ref="M17:N17"/>
    <mergeCell ref="O17:Q17"/>
    <mergeCell ref="R17:U17"/>
    <mergeCell ref="V16:W16"/>
    <mergeCell ref="X16:Z16"/>
    <mergeCell ref="AA16:AB16"/>
    <mergeCell ref="AC16:AE16"/>
    <mergeCell ref="AF16:AG16"/>
    <mergeCell ref="AH16:AJ16"/>
    <mergeCell ref="X15:Z15"/>
    <mergeCell ref="AA15:AB15"/>
    <mergeCell ref="AC15:AE15"/>
    <mergeCell ref="AF15:AG15"/>
    <mergeCell ref="AH15:AJ15"/>
    <mergeCell ref="V15:W15"/>
    <mergeCell ref="C16:J16"/>
    <mergeCell ref="K16:L16"/>
    <mergeCell ref="M16:N16"/>
    <mergeCell ref="O16:Q16"/>
    <mergeCell ref="R16:U16"/>
    <mergeCell ref="C15:J15"/>
    <mergeCell ref="K15:L15"/>
    <mergeCell ref="M15:N15"/>
    <mergeCell ref="O15:Q15"/>
    <mergeCell ref="R15:U15"/>
    <mergeCell ref="V14:W14"/>
    <mergeCell ref="X14:Z14"/>
    <mergeCell ref="AA14:AB14"/>
    <mergeCell ref="AC14:AE14"/>
    <mergeCell ref="AF14:AG14"/>
    <mergeCell ref="AH14:AJ14"/>
    <mergeCell ref="X13:Z13"/>
    <mergeCell ref="AA13:AB13"/>
    <mergeCell ref="AC13:AE13"/>
    <mergeCell ref="AF13:AG13"/>
    <mergeCell ref="AH13:AJ13"/>
    <mergeCell ref="V13:W13"/>
    <mergeCell ref="C14:J14"/>
    <mergeCell ref="K14:L14"/>
    <mergeCell ref="M14:N14"/>
    <mergeCell ref="O14:Q14"/>
    <mergeCell ref="R14:U14"/>
    <mergeCell ref="C13:J13"/>
    <mergeCell ref="K13:L13"/>
    <mergeCell ref="M13:N13"/>
    <mergeCell ref="O13:Q13"/>
    <mergeCell ref="R13:U13"/>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AC2:AF2"/>
    <mergeCell ref="AG2:AJ2"/>
    <mergeCell ref="B3:N4"/>
    <mergeCell ref="P5:R5"/>
    <mergeCell ref="S5:V5"/>
    <mergeCell ref="Z5:AJ5"/>
    <mergeCell ref="C6:J6"/>
    <mergeCell ref="K6:U6"/>
    <mergeCell ref="V6:Z6"/>
    <mergeCell ref="AA6:AE6"/>
    <mergeCell ref="AF6:AJ6"/>
  </mergeCells>
  <phoneticPr fontId="1"/>
  <printOptions horizontalCentered="1"/>
  <pageMargins left="0.51181102362204722" right="0.51181102362204722" top="0.55118110236220474" bottom="0.55118110236220474" header="0.31496062992125984" footer="0.31496062992125984"/>
  <pageSetup paperSize="9" scale="80" orientation="landscape" blackAndWhite="1" r:id="rId1"/>
  <headerFooter>
    <oddHeader>&amp;R自動入力用</oddHead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D646-0EC0-4931-9905-90EBFC9DD97C}">
  <sheetPr codeName="Sheet11">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E11" sqref="E11:H11"/>
      <selection pane="bottomLeft" activeCell="W2" sqref="W2:Z2"/>
    </sheetView>
  </sheetViews>
  <sheetFormatPr defaultColWidth="4" defaultRowHeight="20.100000000000001" customHeight="1" x14ac:dyDescent="0.3"/>
  <cols>
    <col min="1" max="6" width="4" style="98"/>
    <col min="7" max="7" width="8.6328125" style="98" bestFit="1" customWidth="1"/>
    <col min="8" max="22" width="4" style="98"/>
    <col min="23" max="23" width="5.1796875" style="230" customWidth="1"/>
    <col min="24" max="24" width="4.08984375" style="98" customWidth="1"/>
    <col min="25" max="16384" width="4" style="98"/>
  </cols>
  <sheetData>
    <row r="1" spans="1:29" ht="37.799999999999997" customHeight="1" x14ac:dyDescent="0.3">
      <c r="AB1" s="151"/>
      <c r="AC1" s="151">
        <f>COUNTA(G14,G16,G19,G22,L22)</f>
        <v>0</v>
      </c>
    </row>
    <row r="2" spans="1:29" ht="18.899999999999999" customHeight="1" x14ac:dyDescent="0.3">
      <c r="S2" s="515" t="s">
        <v>28</v>
      </c>
      <c r="T2" s="515"/>
      <c r="U2" s="515"/>
      <c r="V2" s="515"/>
      <c r="W2" s="516"/>
      <c r="X2" s="516"/>
      <c r="Y2" s="516"/>
      <c r="Z2" s="516"/>
    </row>
    <row r="3" spans="1:29" ht="18.899999999999999" customHeight="1" x14ac:dyDescent="0.3">
      <c r="B3" s="517" t="s">
        <v>225</v>
      </c>
      <c r="C3" s="517"/>
      <c r="D3" s="517"/>
      <c r="E3" s="517"/>
      <c r="F3" s="517"/>
      <c r="G3" s="517"/>
      <c r="H3" s="517"/>
      <c r="I3" s="517"/>
      <c r="J3" s="517"/>
      <c r="K3" s="517"/>
      <c r="L3" s="517"/>
      <c r="M3" s="517"/>
      <c r="N3" s="517"/>
      <c r="O3" s="517"/>
      <c r="P3" s="517"/>
      <c r="Q3" s="517"/>
      <c r="R3" s="517"/>
      <c r="S3" s="517"/>
      <c r="T3" s="517"/>
      <c r="U3" s="517"/>
      <c r="V3" s="517"/>
      <c r="W3" s="517"/>
      <c r="X3" s="517"/>
      <c r="Y3" s="517"/>
      <c r="Z3" s="517"/>
      <c r="AA3" s="101"/>
    </row>
    <row r="4" spans="1:29" ht="18.899999999999999" customHeight="1" x14ac:dyDescent="0.3">
      <c r="A4" s="101"/>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101"/>
    </row>
    <row r="5" spans="1:29" ht="18.899999999999999" customHeight="1" x14ac:dyDescent="0.3"/>
    <row r="6" spans="1:29" ht="18.899999999999999" customHeight="1" x14ac:dyDescent="0.3">
      <c r="B6" s="357" t="s">
        <v>29</v>
      </c>
      <c r="C6" s="357"/>
      <c r="D6" s="357"/>
      <c r="E6" s="357"/>
      <c r="F6" s="357"/>
      <c r="G6" s="102"/>
      <c r="O6" s="359" t="s">
        <v>3</v>
      </c>
      <c r="P6" s="360"/>
      <c r="Q6" s="360"/>
      <c r="R6" s="103" t="s">
        <v>34</v>
      </c>
      <c r="S6" s="363" t="str">
        <f t="array" ref="S6">IF('基本情報(必須)'!$D$4:$E$4="","",'基本情報(必須)'!$D$4:$E$4)</f>
        <v>111-1111</v>
      </c>
      <c r="T6" s="363"/>
      <c r="U6" s="363"/>
      <c r="V6" s="80"/>
      <c r="W6" s="231"/>
      <c r="X6" s="80"/>
      <c r="Y6" s="80"/>
      <c r="Z6" s="104"/>
    </row>
    <row r="7" spans="1:29" ht="18.899999999999999" customHeight="1" x14ac:dyDescent="0.2">
      <c r="B7" s="358"/>
      <c r="C7" s="358"/>
      <c r="D7" s="358"/>
      <c r="E7" s="358"/>
      <c r="F7" s="358"/>
      <c r="G7" s="364" t="s">
        <v>30</v>
      </c>
      <c r="H7" s="364"/>
      <c r="O7" s="361"/>
      <c r="P7" s="362"/>
      <c r="Q7" s="362"/>
      <c r="R7" s="365" t="str">
        <f t="array" ref="R7">IF('基本情報(必須)'!$D$5:$E$5="","",'基本情報(必須)'!$D$5:$E$5)</f>
        <v>三重県鈴鹿市●●町●丁目●-●</v>
      </c>
      <c r="S7" s="365"/>
      <c r="T7" s="365"/>
      <c r="U7" s="365"/>
      <c r="V7" s="365"/>
      <c r="W7" s="365"/>
      <c r="X7" s="365"/>
      <c r="Y7" s="365"/>
      <c r="Z7" s="366"/>
    </row>
    <row r="8" spans="1:29" ht="18.899999999999999" customHeight="1" x14ac:dyDescent="0.3">
      <c r="O8" s="361"/>
      <c r="P8" s="362"/>
      <c r="Q8" s="362"/>
      <c r="R8" s="365" t="str">
        <f t="array" ref="R8">IF('基本情報(必須)'!$D$6:$E$6="","",'基本情報(必須)'!$D$6:$E$6)</f>
        <v>鈴鹿ビル1階</v>
      </c>
      <c r="S8" s="365"/>
      <c r="T8" s="365"/>
      <c r="U8" s="365"/>
      <c r="V8" s="365"/>
      <c r="W8" s="365"/>
      <c r="X8" s="365"/>
      <c r="Y8" s="365"/>
      <c r="Z8" s="366"/>
    </row>
    <row r="9" spans="1:29" ht="18.899999999999999" customHeight="1" x14ac:dyDescent="0.3">
      <c r="O9" s="361" t="s">
        <v>31</v>
      </c>
      <c r="P9" s="362"/>
      <c r="Q9" s="362"/>
      <c r="R9" s="365" t="str">
        <f t="array" ref="R9">IF('基本情報(必須)'!$D$3:$E$3="","",'基本情報(必須)'!$D$3:$E$3)</f>
        <v>株式会社●●</v>
      </c>
      <c r="S9" s="365"/>
      <c r="T9" s="365"/>
      <c r="U9" s="365"/>
      <c r="V9" s="365"/>
      <c r="W9" s="365"/>
      <c r="X9" s="365"/>
      <c r="Y9" s="365"/>
      <c r="Z9" s="366"/>
    </row>
    <row r="10" spans="1:29" ht="18.899999999999999" customHeight="1" x14ac:dyDescent="0.3">
      <c r="O10" s="361" t="s">
        <v>296</v>
      </c>
      <c r="P10" s="362"/>
      <c r="Q10" s="362"/>
      <c r="R10" s="365" t="str">
        <f t="array" ref="R10">IF('基本情報(必須)'!$D$7:$E$7="","",'基本情報(必須)'!$D$7:$E$7)</f>
        <v>代表取締役　鈴鹿　一郎</v>
      </c>
      <c r="S10" s="365"/>
      <c r="T10" s="365"/>
      <c r="U10" s="365"/>
      <c r="V10" s="365"/>
      <c r="W10" s="365"/>
      <c r="X10" s="365"/>
      <c r="Y10" s="365"/>
      <c r="Z10" s="107" t="s">
        <v>33</v>
      </c>
    </row>
    <row r="11" spans="1:29" ht="18.899999999999999" customHeight="1" x14ac:dyDescent="0.3">
      <c r="O11" s="361" t="s">
        <v>297</v>
      </c>
      <c r="P11" s="362"/>
      <c r="Q11" s="362"/>
      <c r="R11" s="380" t="str">
        <f t="array" ref="R11">IF('基本情報(必須)'!$D$8:$E$8="","",'基本情報(必須)'!$D$8:$E$8)</f>
        <v>T0000000000000</v>
      </c>
      <c r="S11" s="380"/>
      <c r="T11" s="380"/>
      <c r="U11" s="380"/>
      <c r="V11" s="380"/>
      <c r="W11" s="380"/>
      <c r="X11" s="380"/>
      <c r="Y11" s="380"/>
      <c r="Z11" s="229"/>
    </row>
    <row r="12" spans="1:29" ht="18.899999999999999" customHeight="1" x14ac:dyDescent="0.3">
      <c r="O12" s="322" t="s">
        <v>59</v>
      </c>
      <c r="P12" s="323"/>
      <c r="Q12" s="324"/>
      <c r="R12" s="325" t="str">
        <f t="array" ref="R12">IF('基本情報(必須)'!$D$11:$E$11="","",'基本情報(必須)'!$D$11:$E$11)</f>
        <v>■■銀行</v>
      </c>
      <c r="S12" s="326"/>
      <c r="T12" s="326"/>
      <c r="U12" s="327"/>
      <c r="V12" s="375" t="s">
        <v>295</v>
      </c>
      <c r="W12" s="376"/>
      <c r="X12" s="325" t="str">
        <f t="array" ref="X12">IF('基本情報(必須)'!$D$12:$E$12="","",'基本情報(必須)'!$D$12:$E$12)</f>
        <v>■■■支店</v>
      </c>
      <c r="Y12" s="326"/>
      <c r="Z12" s="327"/>
    </row>
    <row r="13" spans="1:29" ht="18.899999999999999" customHeight="1" x14ac:dyDescent="0.3">
      <c r="B13" s="461" t="s">
        <v>262</v>
      </c>
      <c r="C13" s="462"/>
      <c r="D13" s="462"/>
      <c r="E13" s="462"/>
      <c r="F13" s="463"/>
      <c r="G13" s="118" t="str">
        <f>IF($H$13="","",INDEX(リスト!$C$3:$D$55,MATCH($H$13,リスト!$C$3:$C$55,0),2))</f>
        <v/>
      </c>
      <c r="H13" s="520" t="str">
        <f>IFERROR(INDEX('基本情報(必須)'!$C$24:$L$38,MATCH(設定シート!$C$7,'基本情報(必須)'!$H$24:$H$38,0),2)&amp;"","")</f>
        <v/>
      </c>
      <c r="I13" s="520"/>
      <c r="J13" s="520"/>
      <c r="K13" s="521"/>
      <c r="O13" s="322" t="s">
        <v>293</v>
      </c>
      <c r="P13" s="323"/>
      <c r="Q13" s="324"/>
      <c r="R13" s="522" t="str">
        <f t="array" ref="R13">IF('基本情報(必須)'!D13:E13="","",'基本情報(必須)'!$D$13:$E$13)</f>
        <v>普通</v>
      </c>
      <c r="S13" s="523"/>
      <c r="T13" s="523"/>
      <c r="U13" s="524"/>
      <c r="V13" s="375" t="s">
        <v>294</v>
      </c>
      <c r="W13" s="376"/>
      <c r="X13" s="522">
        <f t="array" ref="X13">IF('基本情報(必須)'!D14:E14="","",'基本情報(必須)'!D14:E14)</f>
        <v>1234567</v>
      </c>
      <c r="Y13" s="523"/>
      <c r="Z13" s="523"/>
    </row>
    <row r="14" spans="1:29" ht="20.100000000000001" customHeight="1" x14ac:dyDescent="0.3">
      <c r="B14" s="461" t="s">
        <v>36</v>
      </c>
      <c r="C14" s="462"/>
      <c r="D14" s="462"/>
      <c r="E14" s="462"/>
      <c r="F14" s="463"/>
      <c r="G14" s="490"/>
      <c r="H14" s="490"/>
      <c r="I14" s="490"/>
      <c r="J14" s="490"/>
      <c r="K14" s="491"/>
      <c r="O14" s="322" t="s">
        <v>60</v>
      </c>
      <c r="P14" s="323"/>
      <c r="Q14" s="324"/>
      <c r="R14" s="325" t="str">
        <f t="array" ref="R14">IF('基本情報(必須)'!$D$15:$E$15="","",'基本情報(必須)'!$D$15:$E$15)</f>
        <v>株式会社●●</v>
      </c>
      <c r="S14" s="326"/>
      <c r="T14" s="326"/>
      <c r="U14" s="326"/>
      <c r="V14" s="326"/>
      <c r="W14" s="326"/>
      <c r="X14" s="326"/>
      <c r="Y14" s="326"/>
      <c r="Z14" s="327"/>
    </row>
    <row r="15" spans="1:29" ht="20.100000000000001" customHeight="1" x14ac:dyDescent="0.3">
      <c r="B15" s="461" t="s">
        <v>58</v>
      </c>
      <c r="C15" s="462"/>
      <c r="D15" s="462"/>
      <c r="E15" s="462"/>
      <c r="F15" s="463"/>
      <c r="G15" s="518" t="str">
        <f>IFERROR(INDEX('基本情報(必須)'!$C$24:$L$38,MATCH(設定シート!$C$7,'基本情報(必須)'!$H$24:$H$38,0),3)&amp;"","")</f>
        <v/>
      </c>
      <c r="H15" s="518"/>
      <c r="I15" s="518"/>
      <c r="J15" s="518"/>
      <c r="K15" s="519"/>
      <c r="O15" s="322" t="s">
        <v>89</v>
      </c>
      <c r="P15" s="323"/>
      <c r="Q15" s="324"/>
      <c r="R15" s="325" t="str">
        <f t="array" ref="R15">IF('基本情報(必須)'!$D$16:$E$16="","",'基本情報(必須)'!$D$16:$E$16)</f>
        <v>ｶ)●●</v>
      </c>
      <c r="S15" s="326"/>
      <c r="T15" s="326"/>
      <c r="U15" s="326"/>
      <c r="V15" s="326"/>
      <c r="W15" s="326"/>
      <c r="X15" s="326"/>
      <c r="Y15" s="326"/>
      <c r="Z15" s="327"/>
    </row>
    <row r="16" spans="1:29" ht="20.100000000000001" customHeight="1" x14ac:dyDescent="0.3">
      <c r="B16" s="461" t="s">
        <v>41</v>
      </c>
      <c r="C16" s="462"/>
      <c r="D16" s="462"/>
      <c r="E16" s="462"/>
      <c r="F16" s="463"/>
      <c r="G16" s="490"/>
      <c r="H16" s="490"/>
      <c r="I16" s="490"/>
      <c r="J16" s="490"/>
      <c r="K16" s="491"/>
    </row>
    <row r="17" spans="2:27" ht="21" customHeight="1" x14ac:dyDescent="0.3">
      <c r="B17" s="482" t="s">
        <v>35</v>
      </c>
      <c r="C17" s="483"/>
      <c r="D17" s="483"/>
      <c r="E17" s="483"/>
      <c r="F17" s="484"/>
      <c r="G17" s="529" t="str">
        <f>IFERROR(INDEX('基本情報(必須)'!$C$24:$L$38,MATCH(設定シート!$C$7,'基本情報(必須)'!$H$24:$H$38,0),4)&amp;"","")</f>
        <v/>
      </c>
      <c r="H17" s="529"/>
      <c r="I17" s="529"/>
      <c r="J17" s="529"/>
      <c r="K17" s="529"/>
      <c r="L17" s="529"/>
      <c r="M17" s="529"/>
      <c r="N17" s="529"/>
      <c r="O17" s="529"/>
      <c r="P17" s="529"/>
      <c r="Q17" s="529"/>
      <c r="R17" s="529"/>
      <c r="S17" s="529"/>
      <c r="T17" s="529"/>
      <c r="U17" s="529"/>
      <c r="V17" s="529"/>
      <c r="W17" s="529"/>
      <c r="X17" s="529"/>
      <c r="Y17" s="529"/>
      <c r="Z17" s="530"/>
    </row>
    <row r="18" spans="2:27" ht="21" customHeight="1" x14ac:dyDescent="0.3">
      <c r="B18" s="485"/>
      <c r="C18" s="486"/>
      <c r="D18" s="486"/>
      <c r="E18" s="486"/>
      <c r="F18" s="487"/>
      <c r="G18" s="531" t="str">
        <f>IFERROR(INDEX('基本情報(必須)'!$C$24:$L$38,MATCH(設定シート!$C$7,'基本情報(必須)'!$H$24:$H$38,0),5)&amp;"","")</f>
        <v/>
      </c>
      <c r="H18" s="531"/>
      <c r="I18" s="531"/>
      <c r="J18" s="531"/>
      <c r="K18" s="531"/>
      <c r="L18" s="531"/>
      <c r="M18" s="531"/>
      <c r="N18" s="531"/>
      <c r="O18" s="531"/>
      <c r="P18" s="531"/>
      <c r="Q18" s="531"/>
      <c r="R18" s="531"/>
      <c r="S18" s="531"/>
      <c r="T18" s="531"/>
      <c r="U18" s="531"/>
      <c r="V18" s="531"/>
      <c r="W18" s="531"/>
      <c r="X18" s="531"/>
      <c r="Y18" s="531"/>
      <c r="Z18" s="532"/>
    </row>
    <row r="19" spans="2:27" ht="30" customHeight="1" x14ac:dyDescent="0.3">
      <c r="B19" s="468" t="s">
        <v>62</v>
      </c>
      <c r="C19" s="469"/>
      <c r="D19" s="469"/>
      <c r="E19" s="469"/>
      <c r="F19" s="470"/>
      <c r="G19" s="472"/>
      <c r="H19" s="473"/>
      <c r="I19" s="473"/>
      <c r="J19" s="473"/>
      <c r="K19" s="474"/>
      <c r="L19" s="583"/>
      <c r="M19" s="584"/>
      <c r="N19" s="584"/>
      <c r="O19" s="584"/>
      <c r="P19" s="584"/>
      <c r="Q19" s="584"/>
      <c r="R19" s="584"/>
      <c r="S19" s="584"/>
      <c r="T19" s="584"/>
      <c r="U19" s="584"/>
      <c r="V19" s="584"/>
      <c r="W19" s="584"/>
      <c r="X19" s="584"/>
      <c r="Y19" s="584"/>
      <c r="Z19" s="585"/>
    </row>
    <row r="20" spans="2:27" ht="30" customHeight="1" thickBot="1" x14ac:dyDescent="0.35">
      <c r="B20" s="478" t="s">
        <v>88</v>
      </c>
      <c r="C20" s="479"/>
      <c r="D20" s="479"/>
      <c r="E20" s="480">
        <v>0.1</v>
      </c>
      <c r="F20" s="481"/>
      <c r="G20" s="475">
        <f>$G$19*$E$20</f>
        <v>0</v>
      </c>
      <c r="H20" s="476"/>
      <c r="I20" s="476"/>
      <c r="J20" s="476"/>
      <c r="K20" s="477"/>
      <c r="L20" s="586"/>
      <c r="M20" s="587"/>
      <c r="N20" s="587"/>
      <c r="O20" s="587"/>
      <c r="P20" s="587"/>
      <c r="Q20" s="588"/>
      <c r="R20" s="588"/>
      <c r="S20" s="588"/>
      <c r="T20" s="588"/>
      <c r="U20" s="588"/>
      <c r="V20" s="587"/>
      <c r="W20" s="587"/>
      <c r="X20" s="587"/>
      <c r="Y20" s="587"/>
      <c r="Z20" s="589"/>
    </row>
    <row r="21" spans="2:27" ht="30" customHeight="1" thickTop="1" x14ac:dyDescent="0.3">
      <c r="B21" s="471"/>
      <c r="C21" s="471"/>
      <c r="D21" s="471"/>
      <c r="E21" s="471"/>
      <c r="F21" s="471"/>
      <c r="G21" s="466" t="s">
        <v>37</v>
      </c>
      <c r="H21" s="467"/>
      <c r="I21" s="467"/>
      <c r="J21" s="467"/>
      <c r="K21" s="467"/>
      <c r="L21" s="466" t="s">
        <v>38</v>
      </c>
      <c r="M21" s="467"/>
      <c r="N21" s="467"/>
      <c r="O21" s="467"/>
      <c r="P21" s="322"/>
      <c r="Q21" s="525" t="s">
        <v>39</v>
      </c>
      <c r="R21" s="526"/>
      <c r="S21" s="526"/>
      <c r="T21" s="526"/>
      <c r="U21" s="527"/>
      <c r="V21" s="528" t="s">
        <v>40</v>
      </c>
      <c r="W21" s="467"/>
      <c r="X21" s="467"/>
      <c r="Y21" s="467"/>
      <c r="Z21" s="467"/>
    </row>
    <row r="22" spans="2:27" ht="30" customHeight="1" x14ac:dyDescent="0.3">
      <c r="B22" s="464" t="s">
        <v>61</v>
      </c>
      <c r="C22" s="464"/>
      <c r="D22" s="464"/>
      <c r="E22" s="464"/>
      <c r="F22" s="464"/>
      <c r="G22" s="511"/>
      <c r="H22" s="511"/>
      <c r="I22" s="511"/>
      <c r="J22" s="511"/>
      <c r="K22" s="511"/>
      <c r="L22" s="511"/>
      <c r="M22" s="511"/>
      <c r="N22" s="511"/>
      <c r="O22" s="511"/>
      <c r="P22" s="512"/>
      <c r="Q22" s="513">
        <f>G22-L22</f>
        <v>0</v>
      </c>
      <c r="R22" s="505"/>
      <c r="S22" s="505"/>
      <c r="T22" s="505"/>
      <c r="U22" s="514"/>
      <c r="V22" s="504">
        <f>$G$19-G22</f>
        <v>0</v>
      </c>
      <c r="W22" s="505"/>
      <c r="X22" s="505"/>
      <c r="Y22" s="505"/>
      <c r="Z22" s="505"/>
      <c r="AA22" s="117"/>
    </row>
    <row r="23" spans="2:27" ht="30" customHeight="1" x14ac:dyDescent="0.3">
      <c r="B23" s="465" t="s">
        <v>44</v>
      </c>
      <c r="C23" s="465"/>
      <c r="D23" s="465"/>
      <c r="E23" s="465"/>
      <c r="F23" s="465"/>
      <c r="G23" s="506">
        <f>G22*0.1</f>
        <v>0</v>
      </c>
      <c r="H23" s="506"/>
      <c r="I23" s="506"/>
      <c r="J23" s="506"/>
      <c r="K23" s="506"/>
      <c r="L23" s="506">
        <f>L22*0.1</f>
        <v>0</v>
      </c>
      <c r="M23" s="506"/>
      <c r="N23" s="506"/>
      <c r="O23" s="506"/>
      <c r="P23" s="507"/>
      <c r="Q23" s="508">
        <f>Q22*0.1</f>
        <v>0</v>
      </c>
      <c r="R23" s="506"/>
      <c r="S23" s="506"/>
      <c r="T23" s="506"/>
      <c r="U23" s="509"/>
      <c r="V23" s="510">
        <f>V22*0.1</f>
        <v>0</v>
      </c>
      <c r="W23" s="506"/>
      <c r="X23" s="506"/>
      <c r="Y23" s="506"/>
      <c r="Z23" s="506"/>
      <c r="AA23" s="117"/>
    </row>
    <row r="24" spans="2:27" ht="30" customHeight="1" x14ac:dyDescent="0.3">
      <c r="B24" s="494" t="s">
        <v>42</v>
      </c>
      <c r="C24" s="494"/>
      <c r="D24" s="494"/>
      <c r="E24" s="494"/>
      <c r="F24" s="494"/>
      <c r="G24" s="495">
        <f>IF(ISERROR(G22/$G$19),,(G22/$G$19))</f>
        <v>0</v>
      </c>
      <c r="H24" s="495"/>
      <c r="I24" s="495"/>
      <c r="J24" s="495"/>
      <c r="K24" s="495"/>
      <c r="L24" s="495">
        <f>IF(ISERROR(L22/$G$19),,(L22/$G$19))</f>
        <v>0</v>
      </c>
      <c r="M24" s="495"/>
      <c r="N24" s="495"/>
      <c r="O24" s="495"/>
      <c r="P24" s="496"/>
      <c r="Q24" s="497">
        <f>IF(ISERROR(Q22/$G$19),,(Q22/$G$19))</f>
        <v>0</v>
      </c>
      <c r="R24" s="495"/>
      <c r="S24" s="495"/>
      <c r="T24" s="495"/>
      <c r="U24" s="498"/>
      <c r="V24" s="499">
        <f>IF(ISERROR(V22/$G$19),,(V22/$G$19))</f>
        <v>0</v>
      </c>
      <c r="W24" s="495"/>
      <c r="X24" s="495"/>
      <c r="Y24" s="495"/>
      <c r="Z24" s="495"/>
    </row>
    <row r="25" spans="2:27" ht="30" customHeight="1" thickBot="1" x14ac:dyDescent="0.35">
      <c r="B25" s="467" t="s">
        <v>43</v>
      </c>
      <c r="C25" s="467"/>
      <c r="D25" s="467"/>
      <c r="E25" s="467"/>
      <c r="F25" s="467"/>
      <c r="G25" s="493">
        <f>SUM(G22:K23)</f>
        <v>0</v>
      </c>
      <c r="H25" s="493"/>
      <c r="I25" s="493"/>
      <c r="J25" s="493"/>
      <c r="K25" s="493"/>
      <c r="L25" s="493">
        <f>SUM(L22:P23)</f>
        <v>0</v>
      </c>
      <c r="M25" s="493"/>
      <c r="N25" s="493"/>
      <c r="O25" s="493"/>
      <c r="P25" s="500"/>
      <c r="Q25" s="501">
        <f>SUM(Q22:U23)</f>
        <v>0</v>
      </c>
      <c r="R25" s="502"/>
      <c r="S25" s="502"/>
      <c r="T25" s="502"/>
      <c r="U25" s="503"/>
      <c r="V25" s="492">
        <f>SUM(V22:Z23)</f>
        <v>0</v>
      </c>
      <c r="W25" s="493"/>
      <c r="X25" s="493"/>
      <c r="Y25" s="493"/>
      <c r="Z25" s="493"/>
    </row>
    <row r="26" spans="2:27" ht="20.100000000000001" customHeight="1" thickTop="1" x14ac:dyDescent="0.3"/>
  </sheetData>
  <sheetProtection algorithmName="SHA-512" hashValue="fCASMWzENpG7gJZsACJeLbm+63yz2011G5BJo2TmZ+xhOHmz285Z+2X4pHl8JFLp9Wz2xgKBRDFv34lZk/WWDA==" saltValue="VjUQ7lB7duKeDLKbZi5Y4Q==" spinCount="100000" sheet="1" selectLockedCells="1"/>
  <mergeCells count="70">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L19:Z19"/>
    <mergeCell ref="B20:D20"/>
    <mergeCell ref="E20:F20"/>
    <mergeCell ref="G20:K20"/>
    <mergeCell ref="L20:Z20"/>
    <mergeCell ref="B19:F19"/>
    <mergeCell ref="G19:K19"/>
    <mergeCell ref="L21:P21"/>
    <mergeCell ref="Q21:U21"/>
    <mergeCell ref="V21:Z21"/>
    <mergeCell ref="B22:F22"/>
    <mergeCell ref="G22:K22"/>
    <mergeCell ref="L22:P22"/>
    <mergeCell ref="Q22:U22"/>
    <mergeCell ref="V22:Z22"/>
    <mergeCell ref="B21:F21"/>
    <mergeCell ref="G21:K21"/>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X13:Z13"/>
    <mergeCell ref="O15:Q15"/>
    <mergeCell ref="R15:Z15"/>
    <mergeCell ref="V12:W12"/>
    <mergeCell ref="X12:Z12"/>
    <mergeCell ref="O12:Q12"/>
    <mergeCell ref="R12:U12"/>
  </mergeCells>
  <phoneticPr fontId="1"/>
  <conditionalFormatting sqref="G15">
    <cfRule type="expression" dxfId="59" priority="10">
      <formula>$G$15=""</formula>
    </cfRule>
  </conditionalFormatting>
  <conditionalFormatting sqref="G17">
    <cfRule type="expression" dxfId="58" priority="7">
      <formula>$G$17=""</formula>
    </cfRule>
  </conditionalFormatting>
  <conditionalFormatting sqref="G18">
    <cfRule type="expression" dxfId="57" priority="6">
      <formula>$G$18=""</formula>
    </cfRule>
  </conditionalFormatting>
  <conditionalFormatting sqref="G14:K14 G16:K16 G19:K19 G22:P22">
    <cfRule type="expression" dxfId="56" priority="2">
      <formula>$AC$1&gt;0</formula>
    </cfRule>
  </conditionalFormatting>
  <conditionalFormatting sqref="G14:K14">
    <cfRule type="expression" dxfId="55" priority="9">
      <formula>$G$14=""</formula>
    </cfRule>
  </conditionalFormatting>
  <conditionalFormatting sqref="G16:K16">
    <cfRule type="expression" dxfId="54" priority="8">
      <formula>$G$16=""</formula>
    </cfRule>
  </conditionalFormatting>
  <conditionalFormatting sqref="G19:K19">
    <cfRule type="expression" dxfId="53" priority="5">
      <formula>$G$19=""</formula>
    </cfRule>
  </conditionalFormatting>
  <conditionalFormatting sqref="G22:K22">
    <cfRule type="expression" dxfId="52" priority="4">
      <formula>$G$22=""</formula>
    </cfRule>
  </conditionalFormatting>
  <conditionalFormatting sqref="L22:P22">
    <cfRule type="expression" dxfId="51" priority="3">
      <formula>$L$22=""</formula>
    </cfRule>
  </conditionalFormatting>
  <conditionalFormatting sqref="W2">
    <cfRule type="expression" dxfId="50" priority="1">
      <formula>$W$2=""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B127B-83BD-4218-90F5-49413AF41842}">
  <sheetPr>
    <tabColor theme="7" tint="0.59999389629810485"/>
    <pageSetUpPr fitToPage="1"/>
  </sheetPr>
  <dimension ref="A1:AK28"/>
  <sheetViews>
    <sheetView showGridLines="0" view="pageBreakPreview" zoomScaleNormal="100" zoomScaleSheetLayoutView="100" workbookViewId="0">
      <selection activeCell="AG2" sqref="AG2:AJ2"/>
    </sheetView>
  </sheetViews>
  <sheetFormatPr defaultColWidth="4" defaultRowHeight="21.9" customHeight="1" x14ac:dyDescent="0.3"/>
  <cols>
    <col min="1" max="16384" width="4" style="98"/>
  </cols>
  <sheetData>
    <row r="1" spans="1:37" ht="33" customHeight="1" x14ac:dyDescent="0.3"/>
    <row r="2" spans="1:37" ht="21.9" customHeight="1" x14ac:dyDescent="0.3">
      <c r="AA2" s="99"/>
      <c r="AB2" s="99"/>
      <c r="AC2" s="515" t="s">
        <v>28</v>
      </c>
      <c r="AD2" s="515"/>
      <c r="AE2" s="515"/>
      <c r="AF2" s="515"/>
      <c r="AG2" s="516"/>
      <c r="AH2" s="516"/>
      <c r="AI2" s="516"/>
      <c r="AJ2" s="516"/>
      <c r="AK2" s="152"/>
    </row>
    <row r="3" spans="1:37" ht="21.9" customHeight="1" x14ac:dyDescent="0.3">
      <c r="B3" s="517" t="s">
        <v>267</v>
      </c>
      <c r="C3" s="517"/>
      <c r="D3" s="517"/>
      <c r="E3" s="517"/>
      <c r="F3" s="517"/>
      <c r="G3" s="517"/>
      <c r="H3" s="517"/>
      <c r="I3" s="517"/>
      <c r="J3" s="517"/>
      <c r="K3" s="517"/>
      <c r="L3" s="517"/>
      <c r="M3" s="517"/>
      <c r="N3" s="517"/>
      <c r="O3" s="100"/>
      <c r="P3" s="100"/>
      <c r="Q3" s="100"/>
      <c r="R3" s="100"/>
      <c r="S3" s="100"/>
      <c r="T3" s="100"/>
      <c r="U3" s="100"/>
      <c r="V3" s="100"/>
      <c r="W3" s="100"/>
      <c r="X3" s="100"/>
      <c r="Y3" s="100"/>
      <c r="Z3" s="100"/>
      <c r="AA3" s="100"/>
      <c r="AB3" s="100"/>
      <c r="AC3" s="100"/>
      <c r="AD3" s="100"/>
      <c r="AE3" s="100"/>
      <c r="AF3" s="100"/>
      <c r="AG3" s="100"/>
      <c r="AH3" s="100"/>
      <c r="AI3" s="100"/>
      <c r="AJ3" s="100"/>
      <c r="AK3" s="152"/>
    </row>
    <row r="4" spans="1:37" ht="23.4" customHeight="1" x14ac:dyDescent="0.3">
      <c r="A4" s="160"/>
      <c r="B4" s="517"/>
      <c r="C4" s="517"/>
      <c r="D4" s="517"/>
      <c r="E4" s="517"/>
      <c r="F4" s="517"/>
      <c r="G4" s="517"/>
      <c r="H4" s="517"/>
      <c r="I4" s="517"/>
      <c r="J4" s="517"/>
      <c r="K4" s="517"/>
      <c r="L4" s="517"/>
      <c r="M4" s="517"/>
      <c r="N4" s="517"/>
      <c r="O4" s="100"/>
      <c r="P4" s="100"/>
      <c r="Q4" s="100"/>
      <c r="R4" s="100"/>
      <c r="S4" s="100"/>
      <c r="T4" s="100"/>
      <c r="U4" s="100"/>
      <c r="V4" s="100"/>
      <c r="W4" s="100"/>
      <c r="X4" s="100"/>
      <c r="Y4" s="100"/>
      <c r="Z4" s="100"/>
      <c r="AA4" s="100"/>
      <c r="AB4" s="100"/>
      <c r="AC4" s="100"/>
      <c r="AD4" s="100"/>
      <c r="AE4" s="100"/>
      <c r="AF4" s="100"/>
      <c r="AG4" s="100"/>
      <c r="AH4" s="100"/>
      <c r="AI4" s="100"/>
      <c r="AJ4" s="100"/>
      <c r="AK4" s="160"/>
    </row>
    <row r="5" spans="1:37" ht="21.9" customHeight="1" thickBot="1" x14ac:dyDescent="0.35">
      <c r="P5" s="467" t="s">
        <v>201</v>
      </c>
      <c r="Q5" s="467"/>
      <c r="R5" s="467"/>
      <c r="S5" s="569"/>
      <c r="T5" s="570"/>
      <c r="U5" s="570"/>
      <c r="V5" s="571"/>
      <c r="W5" s="161" t="s">
        <v>202</v>
      </c>
      <c r="X5" s="161"/>
      <c r="Y5" s="161"/>
      <c r="Z5" s="572"/>
      <c r="AA5" s="573"/>
      <c r="AB5" s="573"/>
      <c r="AC5" s="573"/>
      <c r="AD5" s="573"/>
      <c r="AE5" s="573"/>
      <c r="AF5" s="574"/>
      <c r="AG5" s="574"/>
      <c r="AH5" s="574"/>
      <c r="AI5" s="574"/>
      <c r="AJ5" s="575"/>
    </row>
    <row r="6" spans="1:37" s="99" customFormat="1" ht="21.9" customHeight="1" x14ac:dyDescent="0.3">
      <c r="B6" s="162"/>
      <c r="C6" s="359"/>
      <c r="D6" s="360"/>
      <c r="E6" s="360"/>
      <c r="F6" s="360"/>
      <c r="G6" s="360"/>
      <c r="H6" s="360"/>
      <c r="I6" s="360"/>
      <c r="J6" s="576"/>
      <c r="K6" s="468" t="s">
        <v>203</v>
      </c>
      <c r="L6" s="469"/>
      <c r="M6" s="469"/>
      <c r="N6" s="469"/>
      <c r="O6" s="469"/>
      <c r="P6" s="577"/>
      <c r="Q6" s="577"/>
      <c r="R6" s="577"/>
      <c r="S6" s="577"/>
      <c r="T6" s="577"/>
      <c r="U6" s="578"/>
      <c r="V6" s="579" t="s">
        <v>204</v>
      </c>
      <c r="W6" s="362"/>
      <c r="X6" s="362"/>
      <c r="Y6" s="362"/>
      <c r="Z6" s="362"/>
      <c r="AA6" s="361" t="s">
        <v>205</v>
      </c>
      <c r="AB6" s="362"/>
      <c r="AC6" s="362"/>
      <c r="AD6" s="362"/>
      <c r="AE6" s="362"/>
      <c r="AF6" s="580" t="s">
        <v>206</v>
      </c>
      <c r="AG6" s="581"/>
      <c r="AH6" s="581"/>
      <c r="AI6" s="581"/>
      <c r="AJ6" s="582"/>
    </row>
    <row r="7" spans="1:37" s="99" customFormat="1" ht="21.9" customHeight="1" x14ac:dyDescent="0.3">
      <c r="B7" s="163"/>
      <c r="C7" s="378" t="s">
        <v>207</v>
      </c>
      <c r="D7" s="379"/>
      <c r="E7" s="379"/>
      <c r="F7" s="379"/>
      <c r="G7" s="379"/>
      <c r="H7" s="379"/>
      <c r="I7" s="379"/>
      <c r="J7" s="561"/>
      <c r="K7" s="562" t="s">
        <v>69</v>
      </c>
      <c r="L7" s="563"/>
      <c r="M7" s="563" t="s">
        <v>208</v>
      </c>
      <c r="N7" s="563"/>
      <c r="O7" s="563" t="s">
        <v>209</v>
      </c>
      <c r="P7" s="563"/>
      <c r="Q7" s="563"/>
      <c r="R7" s="563" t="s">
        <v>210</v>
      </c>
      <c r="S7" s="563"/>
      <c r="T7" s="563"/>
      <c r="U7" s="564"/>
      <c r="V7" s="565" t="s">
        <v>211</v>
      </c>
      <c r="W7" s="379"/>
      <c r="X7" s="379"/>
      <c r="Y7" s="379"/>
      <c r="Z7" s="379"/>
      <c r="AA7" s="378" t="s">
        <v>211</v>
      </c>
      <c r="AB7" s="379"/>
      <c r="AC7" s="379"/>
      <c r="AD7" s="379"/>
      <c r="AE7" s="379"/>
      <c r="AF7" s="566" t="s">
        <v>211</v>
      </c>
      <c r="AG7" s="567"/>
      <c r="AH7" s="567"/>
      <c r="AI7" s="567"/>
      <c r="AJ7" s="568"/>
    </row>
    <row r="8" spans="1:37" ht="21.9" customHeight="1" x14ac:dyDescent="0.25">
      <c r="B8" s="216"/>
      <c r="C8" s="553"/>
      <c r="D8" s="554"/>
      <c r="E8" s="554"/>
      <c r="F8" s="554"/>
      <c r="G8" s="554"/>
      <c r="H8" s="554"/>
      <c r="I8" s="554"/>
      <c r="J8" s="555"/>
      <c r="K8" s="556"/>
      <c r="L8" s="557"/>
      <c r="M8" s="557"/>
      <c r="N8" s="557"/>
      <c r="O8" s="558"/>
      <c r="P8" s="558"/>
      <c r="Q8" s="558"/>
      <c r="R8" s="538" t="str">
        <f>IF(K8="","",K8*O8)</f>
        <v/>
      </c>
      <c r="S8" s="538"/>
      <c r="T8" s="538"/>
      <c r="U8" s="559"/>
      <c r="V8" s="560"/>
      <c r="W8" s="541"/>
      <c r="X8" s="538" t="str">
        <f>IF(V8="","",V8*O8)</f>
        <v/>
      </c>
      <c r="Y8" s="538"/>
      <c r="Z8" s="539"/>
      <c r="AA8" s="540"/>
      <c r="AB8" s="541"/>
      <c r="AC8" s="538" t="str">
        <f>IF(AA8="","",AA8*O8)</f>
        <v/>
      </c>
      <c r="AD8" s="538"/>
      <c r="AE8" s="539"/>
      <c r="AF8" s="542" t="str">
        <f t="shared" ref="AF8:AF10" si="0">IF((V8-AA8)=0,"",(V8-AA8))</f>
        <v/>
      </c>
      <c r="AG8" s="543"/>
      <c r="AH8" s="538" t="str">
        <f>IF(AF8="","",AF8*O8)</f>
        <v/>
      </c>
      <c r="AI8" s="538"/>
      <c r="AJ8" s="544"/>
    </row>
    <row r="9" spans="1:37" ht="21.9" customHeight="1" x14ac:dyDescent="0.3">
      <c r="B9" s="217"/>
      <c r="C9" s="553"/>
      <c r="D9" s="554"/>
      <c r="E9" s="554"/>
      <c r="F9" s="554"/>
      <c r="G9" s="554"/>
      <c r="H9" s="554"/>
      <c r="I9" s="554"/>
      <c r="J9" s="555"/>
      <c r="K9" s="556"/>
      <c r="L9" s="557"/>
      <c r="M9" s="557"/>
      <c r="N9" s="557"/>
      <c r="O9" s="558"/>
      <c r="P9" s="558"/>
      <c r="Q9" s="558"/>
      <c r="R9" s="538" t="str">
        <f t="shared" ref="R9:R27" si="1">IF(K9="","",K9*O9)</f>
        <v/>
      </c>
      <c r="S9" s="538"/>
      <c r="T9" s="538"/>
      <c r="U9" s="559"/>
      <c r="V9" s="560"/>
      <c r="W9" s="541"/>
      <c r="X9" s="538" t="str">
        <f t="shared" ref="X9:X27" si="2">IF(V9="","",V9*O9)</f>
        <v/>
      </c>
      <c r="Y9" s="538"/>
      <c r="Z9" s="539"/>
      <c r="AA9" s="540"/>
      <c r="AB9" s="541"/>
      <c r="AC9" s="538" t="str">
        <f t="shared" ref="AC9:AC27" si="3">IF(AA9="","",AA9*O9)</f>
        <v/>
      </c>
      <c r="AD9" s="538"/>
      <c r="AE9" s="539"/>
      <c r="AF9" s="542" t="str">
        <f t="shared" si="0"/>
        <v/>
      </c>
      <c r="AG9" s="543"/>
      <c r="AH9" s="538" t="str">
        <f t="shared" ref="AH9:AH27" si="4">IF(AF9="","",AF9*O9)</f>
        <v/>
      </c>
      <c r="AI9" s="538"/>
      <c r="AJ9" s="544"/>
    </row>
    <row r="10" spans="1:37" ht="21.9" customHeight="1" x14ac:dyDescent="0.3">
      <c r="B10" s="217"/>
      <c r="C10" s="553"/>
      <c r="D10" s="554"/>
      <c r="E10" s="554"/>
      <c r="F10" s="554"/>
      <c r="G10" s="554"/>
      <c r="H10" s="554"/>
      <c r="I10" s="554"/>
      <c r="J10" s="555"/>
      <c r="K10" s="556"/>
      <c r="L10" s="557"/>
      <c r="M10" s="557"/>
      <c r="N10" s="557"/>
      <c r="O10" s="558"/>
      <c r="P10" s="558"/>
      <c r="Q10" s="558"/>
      <c r="R10" s="538" t="str">
        <f t="shared" si="1"/>
        <v/>
      </c>
      <c r="S10" s="538"/>
      <c r="T10" s="538"/>
      <c r="U10" s="559"/>
      <c r="V10" s="560"/>
      <c r="W10" s="541"/>
      <c r="X10" s="538" t="str">
        <f t="shared" si="2"/>
        <v/>
      </c>
      <c r="Y10" s="538"/>
      <c r="Z10" s="539"/>
      <c r="AA10" s="540"/>
      <c r="AB10" s="541"/>
      <c r="AC10" s="538" t="str">
        <f t="shared" si="3"/>
        <v/>
      </c>
      <c r="AD10" s="538"/>
      <c r="AE10" s="539"/>
      <c r="AF10" s="542" t="str">
        <f t="shared" si="0"/>
        <v/>
      </c>
      <c r="AG10" s="543"/>
      <c r="AH10" s="538" t="str">
        <f t="shared" si="4"/>
        <v/>
      </c>
      <c r="AI10" s="538"/>
      <c r="AJ10" s="544"/>
    </row>
    <row r="11" spans="1:37" ht="21.9" customHeight="1" x14ac:dyDescent="0.3">
      <c r="B11" s="217"/>
      <c r="C11" s="553"/>
      <c r="D11" s="554"/>
      <c r="E11" s="554"/>
      <c r="F11" s="554"/>
      <c r="G11" s="554"/>
      <c r="H11" s="554"/>
      <c r="I11" s="554"/>
      <c r="J11" s="555"/>
      <c r="K11" s="556"/>
      <c r="L11" s="557"/>
      <c r="M11" s="557"/>
      <c r="N11" s="557"/>
      <c r="O11" s="558"/>
      <c r="P11" s="558"/>
      <c r="Q11" s="558"/>
      <c r="R11" s="538" t="str">
        <f t="shared" si="1"/>
        <v/>
      </c>
      <c r="S11" s="538"/>
      <c r="T11" s="538"/>
      <c r="U11" s="559"/>
      <c r="V11" s="560"/>
      <c r="W11" s="541"/>
      <c r="X11" s="538" t="str">
        <f t="shared" si="2"/>
        <v/>
      </c>
      <c r="Y11" s="538"/>
      <c r="Z11" s="539"/>
      <c r="AA11" s="540"/>
      <c r="AB11" s="541"/>
      <c r="AC11" s="538" t="str">
        <f t="shared" si="3"/>
        <v/>
      </c>
      <c r="AD11" s="538"/>
      <c r="AE11" s="539"/>
      <c r="AF11" s="542" t="str">
        <f>IF((V11-AA11)=0,"",(V11-AA11))</f>
        <v/>
      </c>
      <c r="AG11" s="543"/>
      <c r="AH11" s="538" t="str">
        <f t="shared" si="4"/>
        <v/>
      </c>
      <c r="AI11" s="538"/>
      <c r="AJ11" s="544"/>
    </row>
    <row r="12" spans="1:37" ht="21.9" customHeight="1" x14ac:dyDescent="0.3">
      <c r="B12" s="217"/>
      <c r="C12" s="553"/>
      <c r="D12" s="554"/>
      <c r="E12" s="554"/>
      <c r="F12" s="554"/>
      <c r="G12" s="554"/>
      <c r="H12" s="554"/>
      <c r="I12" s="554"/>
      <c r="J12" s="555"/>
      <c r="K12" s="556"/>
      <c r="L12" s="557"/>
      <c r="M12" s="557"/>
      <c r="N12" s="557"/>
      <c r="O12" s="558"/>
      <c r="P12" s="558"/>
      <c r="Q12" s="558"/>
      <c r="R12" s="538" t="str">
        <f t="shared" si="1"/>
        <v/>
      </c>
      <c r="S12" s="538"/>
      <c r="T12" s="538"/>
      <c r="U12" s="559"/>
      <c r="V12" s="560"/>
      <c r="W12" s="541"/>
      <c r="X12" s="538" t="str">
        <f t="shared" si="2"/>
        <v/>
      </c>
      <c r="Y12" s="538"/>
      <c r="Z12" s="539"/>
      <c r="AA12" s="540"/>
      <c r="AB12" s="541"/>
      <c r="AC12" s="538" t="str">
        <f t="shared" si="3"/>
        <v/>
      </c>
      <c r="AD12" s="538"/>
      <c r="AE12" s="539"/>
      <c r="AF12" s="542" t="str">
        <f t="shared" ref="AF12:AF27" si="5">IF((V12-AA12)=0,"",(V12-AA12))</f>
        <v/>
      </c>
      <c r="AG12" s="543"/>
      <c r="AH12" s="538" t="str">
        <f t="shared" si="4"/>
        <v/>
      </c>
      <c r="AI12" s="538"/>
      <c r="AJ12" s="544"/>
    </row>
    <row r="13" spans="1:37" ht="21.9" customHeight="1" x14ac:dyDescent="0.3">
      <c r="B13" s="218"/>
      <c r="C13" s="553"/>
      <c r="D13" s="554"/>
      <c r="E13" s="554"/>
      <c r="F13" s="554"/>
      <c r="G13" s="554"/>
      <c r="H13" s="554"/>
      <c r="I13" s="554"/>
      <c r="J13" s="555"/>
      <c r="K13" s="556"/>
      <c r="L13" s="557"/>
      <c r="M13" s="557"/>
      <c r="N13" s="557"/>
      <c r="O13" s="558"/>
      <c r="P13" s="558"/>
      <c r="Q13" s="558"/>
      <c r="R13" s="538" t="str">
        <f t="shared" si="1"/>
        <v/>
      </c>
      <c r="S13" s="538"/>
      <c r="T13" s="538"/>
      <c r="U13" s="559"/>
      <c r="V13" s="560"/>
      <c r="W13" s="541"/>
      <c r="X13" s="538" t="str">
        <f t="shared" si="2"/>
        <v/>
      </c>
      <c r="Y13" s="538"/>
      <c r="Z13" s="539"/>
      <c r="AA13" s="540"/>
      <c r="AB13" s="541"/>
      <c r="AC13" s="538" t="str">
        <f t="shared" si="3"/>
        <v/>
      </c>
      <c r="AD13" s="538"/>
      <c r="AE13" s="539"/>
      <c r="AF13" s="542" t="str">
        <f t="shared" si="5"/>
        <v/>
      </c>
      <c r="AG13" s="543"/>
      <c r="AH13" s="538" t="str">
        <f t="shared" si="4"/>
        <v/>
      </c>
      <c r="AI13" s="538"/>
      <c r="AJ13" s="544"/>
    </row>
    <row r="14" spans="1:37" ht="21.9" customHeight="1" x14ac:dyDescent="0.3">
      <c r="B14" s="218"/>
      <c r="C14" s="553"/>
      <c r="D14" s="554"/>
      <c r="E14" s="554"/>
      <c r="F14" s="554"/>
      <c r="G14" s="554"/>
      <c r="H14" s="554"/>
      <c r="I14" s="554"/>
      <c r="J14" s="555"/>
      <c r="K14" s="556"/>
      <c r="L14" s="557"/>
      <c r="M14" s="557"/>
      <c r="N14" s="557"/>
      <c r="O14" s="558"/>
      <c r="P14" s="558"/>
      <c r="Q14" s="558"/>
      <c r="R14" s="538" t="str">
        <f t="shared" si="1"/>
        <v/>
      </c>
      <c r="S14" s="538"/>
      <c r="T14" s="538"/>
      <c r="U14" s="559"/>
      <c r="V14" s="560"/>
      <c r="W14" s="541"/>
      <c r="X14" s="538" t="str">
        <f t="shared" si="2"/>
        <v/>
      </c>
      <c r="Y14" s="538"/>
      <c r="Z14" s="539"/>
      <c r="AA14" s="540"/>
      <c r="AB14" s="541"/>
      <c r="AC14" s="538" t="str">
        <f t="shared" si="3"/>
        <v/>
      </c>
      <c r="AD14" s="538"/>
      <c r="AE14" s="539"/>
      <c r="AF14" s="542" t="str">
        <f t="shared" si="5"/>
        <v/>
      </c>
      <c r="AG14" s="543"/>
      <c r="AH14" s="538" t="str">
        <f t="shared" si="4"/>
        <v/>
      </c>
      <c r="AI14" s="538"/>
      <c r="AJ14" s="544"/>
    </row>
    <row r="15" spans="1:37" ht="21.9" customHeight="1" x14ac:dyDescent="0.3">
      <c r="B15" s="218"/>
      <c r="C15" s="553"/>
      <c r="D15" s="554"/>
      <c r="E15" s="554"/>
      <c r="F15" s="554"/>
      <c r="G15" s="554"/>
      <c r="H15" s="554"/>
      <c r="I15" s="554"/>
      <c r="J15" s="555"/>
      <c r="K15" s="556"/>
      <c r="L15" s="557"/>
      <c r="M15" s="557"/>
      <c r="N15" s="557"/>
      <c r="O15" s="558"/>
      <c r="P15" s="558"/>
      <c r="Q15" s="558"/>
      <c r="R15" s="538" t="str">
        <f t="shared" si="1"/>
        <v/>
      </c>
      <c r="S15" s="538"/>
      <c r="T15" s="538"/>
      <c r="U15" s="559"/>
      <c r="V15" s="560"/>
      <c r="W15" s="541"/>
      <c r="X15" s="538" t="str">
        <f t="shared" si="2"/>
        <v/>
      </c>
      <c r="Y15" s="538"/>
      <c r="Z15" s="539"/>
      <c r="AA15" s="540"/>
      <c r="AB15" s="541"/>
      <c r="AC15" s="538" t="str">
        <f t="shared" si="3"/>
        <v/>
      </c>
      <c r="AD15" s="538"/>
      <c r="AE15" s="539"/>
      <c r="AF15" s="542" t="str">
        <f t="shared" si="5"/>
        <v/>
      </c>
      <c r="AG15" s="543"/>
      <c r="AH15" s="538" t="str">
        <f t="shared" si="4"/>
        <v/>
      </c>
      <c r="AI15" s="538"/>
      <c r="AJ15" s="544"/>
    </row>
    <row r="16" spans="1:37" ht="21.9" customHeight="1" x14ac:dyDescent="0.3">
      <c r="B16" s="218"/>
      <c r="C16" s="553"/>
      <c r="D16" s="554"/>
      <c r="E16" s="554"/>
      <c r="F16" s="554"/>
      <c r="G16" s="554"/>
      <c r="H16" s="554"/>
      <c r="I16" s="554"/>
      <c r="J16" s="555"/>
      <c r="K16" s="556"/>
      <c r="L16" s="557"/>
      <c r="M16" s="557"/>
      <c r="N16" s="557"/>
      <c r="O16" s="558"/>
      <c r="P16" s="558"/>
      <c r="Q16" s="558"/>
      <c r="R16" s="538" t="str">
        <f t="shared" si="1"/>
        <v/>
      </c>
      <c r="S16" s="538"/>
      <c r="T16" s="538"/>
      <c r="U16" s="559"/>
      <c r="V16" s="560"/>
      <c r="W16" s="541"/>
      <c r="X16" s="538" t="str">
        <f t="shared" si="2"/>
        <v/>
      </c>
      <c r="Y16" s="538"/>
      <c r="Z16" s="539"/>
      <c r="AA16" s="540"/>
      <c r="AB16" s="541"/>
      <c r="AC16" s="538" t="str">
        <f t="shared" si="3"/>
        <v/>
      </c>
      <c r="AD16" s="538"/>
      <c r="AE16" s="539"/>
      <c r="AF16" s="542" t="str">
        <f t="shared" si="5"/>
        <v/>
      </c>
      <c r="AG16" s="543"/>
      <c r="AH16" s="538" t="str">
        <f t="shared" si="4"/>
        <v/>
      </c>
      <c r="AI16" s="538"/>
      <c r="AJ16" s="544"/>
    </row>
    <row r="17" spans="2:36" ht="21.9" customHeight="1" x14ac:dyDescent="0.3">
      <c r="B17" s="218"/>
      <c r="C17" s="553"/>
      <c r="D17" s="554"/>
      <c r="E17" s="554"/>
      <c r="F17" s="554"/>
      <c r="G17" s="554"/>
      <c r="H17" s="554"/>
      <c r="I17" s="554"/>
      <c r="J17" s="555"/>
      <c r="K17" s="556"/>
      <c r="L17" s="557"/>
      <c r="M17" s="557"/>
      <c r="N17" s="557"/>
      <c r="O17" s="558"/>
      <c r="P17" s="558"/>
      <c r="Q17" s="558"/>
      <c r="R17" s="538" t="str">
        <f t="shared" si="1"/>
        <v/>
      </c>
      <c r="S17" s="538"/>
      <c r="T17" s="538"/>
      <c r="U17" s="559"/>
      <c r="V17" s="560"/>
      <c r="W17" s="541"/>
      <c r="X17" s="538" t="str">
        <f t="shared" si="2"/>
        <v/>
      </c>
      <c r="Y17" s="538"/>
      <c r="Z17" s="539"/>
      <c r="AA17" s="540"/>
      <c r="AB17" s="541"/>
      <c r="AC17" s="538" t="str">
        <f t="shared" si="3"/>
        <v/>
      </c>
      <c r="AD17" s="538"/>
      <c r="AE17" s="539"/>
      <c r="AF17" s="542" t="str">
        <f t="shared" si="5"/>
        <v/>
      </c>
      <c r="AG17" s="543"/>
      <c r="AH17" s="538" t="str">
        <f t="shared" si="4"/>
        <v/>
      </c>
      <c r="AI17" s="538"/>
      <c r="AJ17" s="544"/>
    </row>
    <row r="18" spans="2:36" ht="21.9" customHeight="1" x14ac:dyDescent="0.3">
      <c r="B18" s="219"/>
      <c r="C18" s="553"/>
      <c r="D18" s="554"/>
      <c r="E18" s="554"/>
      <c r="F18" s="554"/>
      <c r="G18" s="554"/>
      <c r="H18" s="554"/>
      <c r="I18" s="554"/>
      <c r="J18" s="555"/>
      <c r="K18" s="556"/>
      <c r="L18" s="557"/>
      <c r="M18" s="557"/>
      <c r="N18" s="557"/>
      <c r="O18" s="558"/>
      <c r="P18" s="558"/>
      <c r="Q18" s="558"/>
      <c r="R18" s="538" t="str">
        <f t="shared" si="1"/>
        <v/>
      </c>
      <c r="S18" s="538"/>
      <c r="T18" s="538"/>
      <c r="U18" s="559"/>
      <c r="V18" s="560"/>
      <c r="W18" s="541"/>
      <c r="X18" s="538" t="str">
        <f t="shared" si="2"/>
        <v/>
      </c>
      <c r="Y18" s="538"/>
      <c r="Z18" s="539"/>
      <c r="AA18" s="540"/>
      <c r="AB18" s="541"/>
      <c r="AC18" s="538" t="str">
        <f t="shared" si="3"/>
        <v/>
      </c>
      <c r="AD18" s="538"/>
      <c r="AE18" s="539"/>
      <c r="AF18" s="542" t="str">
        <f t="shared" si="5"/>
        <v/>
      </c>
      <c r="AG18" s="543"/>
      <c r="AH18" s="538" t="str">
        <f t="shared" si="4"/>
        <v/>
      </c>
      <c r="AI18" s="538"/>
      <c r="AJ18" s="544"/>
    </row>
    <row r="19" spans="2:36" ht="21.9" customHeight="1" x14ac:dyDescent="0.3">
      <c r="B19" s="219"/>
      <c r="C19" s="553"/>
      <c r="D19" s="554"/>
      <c r="E19" s="554"/>
      <c r="F19" s="554"/>
      <c r="G19" s="554"/>
      <c r="H19" s="554"/>
      <c r="I19" s="554"/>
      <c r="J19" s="555"/>
      <c r="K19" s="556"/>
      <c r="L19" s="557"/>
      <c r="M19" s="557"/>
      <c r="N19" s="557"/>
      <c r="O19" s="558"/>
      <c r="P19" s="558"/>
      <c r="Q19" s="558"/>
      <c r="R19" s="538" t="str">
        <f t="shared" si="1"/>
        <v/>
      </c>
      <c r="S19" s="538"/>
      <c r="T19" s="538"/>
      <c r="U19" s="559"/>
      <c r="V19" s="560"/>
      <c r="W19" s="541"/>
      <c r="X19" s="538" t="str">
        <f t="shared" si="2"/>
        <v/>
      </c>
      <c r="Y19" s="538"/>
      <c r="Z19" s="539"/>
      <c r="AA19" s="540"/>
      <c r="AB19" s="541"/>
      <c r="AC19" s="538" t="str">
        <f t="shared" si="3"/>
        <v/>
      </c>
      <c r="AD19" s="538"/>
      <c r="AE19" s="539"/>
      <c r="AF19" s="542" t="str">
        <f t="shared" si="5"/>
        <v/>
      </c>
      <c r="AG19" s="543"/>
      <c r="AH19" s="538" t="str">
        <f t="shared" si="4"/>
        <v/>
      </c>
      <c r="AI19" s="538"/>
      <c r="AJ19" s="544"/>
    </row>
    <row r="20" spans="2:36" ht="21.9" customHeight="1" x14ac:dyDescent="0.3">
      <c r="B20" s="217"/>
      <c r="C20" s="553"/>
      <c r="D20" s="554"/>
      <c r="E20" s="554"/>
      <c r="F20" s="554"/>
      <c r="G20" s="554"/>
      <c r="H20" s="554"/>
      <c r="I20" s="554"/>
      <c r="J20" s="555"/>
      <c r="K20" s="556"/>
      <c r="L20" s="557"/>
      <c r="M20" s="557"/>
      <c r="N20" s="557"/>
      <c r="O20" s="558"/>
      <c r="P20" s="558"/>
      <c r="Q20" s="558"/>
      <c r="R20" s="538" t="str">
        <f t="shared" si="1"/>
        <v/>
      </c>
      <c r="S20" s="538"/>
      <c r="T20" s="538"/>
      <c r="U20" s="559"/>
      <c r="V20" s="560"/>
      <c r="W20" s="541"/>
      <c r="X20" s="538" t="str">
        <f t="shared" si="2"/>
        <v/>
      </c>
      <c r="Y20" s="538"/>
      <c r="Z20" s="539"/>
      <c r="AA20" s="540"/>
      <c r="AB20" s="541"/>
      <c r="AC20" s="538" t="str">
        <f t="shared" si="3"/>
        <v/>
      </c>
      <c r="AD20" s="538"/>
      <c r="AE20" s="539"/>
      <c r="AF20" s="542" t="str">
        <f t="shared" si="5"/>
        <v/>
      </c>
      <c r="AG20" s="543"/>
      <c r="AH20" s="538" t="str">
        <f t="shared" si="4"/>
        <v/>
      </c>
      <c r="AI20" s="538"/>
      <c r="AJ20" s="544"/>
    </row>
    <row r="21" spans="2:36" ht="21.9" customHeight="1" x14ac:dyDescent="0.3">
      <c r="B21" s="219"/>
      <c r="C21" s="553"/>
      <c r="D21" s="554"/>
      <c r="E21" s="554"/>
      <c r="F21" s="554"/>
      <c r="G21" s="554"/>
      <c r="H21" s="554"/>
      <c r="I21" s="554"/>
      <c r="J21" s="555"/>
      <c r="K21" s="556"/>
      <c r="L21" s="557"/>
      <c r="M21" s="557"/>
      <c r="N21" s="557"/>
      <c r="O21" s="558"/>
      <c r="P21" s="558"/>
      <c r="Q21" s="558"/>
      <c r="R21" s="538" t="str">
        <f t="shared" si="1"/>
        <v/>
      </c>
      <c r="S21" s="538"/>
      <c r="T21" s="538"/>
      <c r="U21" s="559"/>
      <c r="V21" s="560"/>
      <c r="W21" s="541"/>
      <c r="X21" s="538" t="str">
        <f t="shared" si="2"/>
        <v/>
      </c>
      <c r="Y21" s="538"/>
      <c r="Z21" s="539"/>
      <c r="AA21" s="540"/>
      <c r="AB21" s="541"/>
      <c r="AC21" s="538" t="str">
        <f t="shared" si="3"/>
        <v/>
      </c>
      <c r="AD21" s="538"/>
      <c r="AE21" s="539"/>
      <c r="AF21" s="542" t="str">
        <f t="shared" si="5"/>
        <v/>
      </c>
      <c r="AG21" s="543"/>
      <c r="AH21" s="538" t="str">
        <f t="shared" si="4"/>
        <v/>
      </c>
      <c r="AI21" s="538"/>
      <c r="AJ21" s="544"/>
    </row>
    <row r="22" spans="2:36" ht="21.9" customHeight="1" x14ac:dyDescent="0.3">
      <c r="B22" s="218"/>
      <c r="C22" s="553"/>
      <c r="D22" s="554"/>
      <c r="E22" s="554"/>
      <c r="F22" s="554"/>
      <c r="G22" s="554"/>
      <c r="H22" s="554"/>
      <c r="I22" s="554"/>
      <c r="J22" s="555"/>
      <c r="K22" s="556"/>
      <c r="L22" s="557"/>
      <c r="M22" s="557"/>
      <c r="N22" s="557"/>
      <c r="O22" s="558"/>
      <c r="P22" s="558"/>
      <c r="Q22" s="558"/>
      <c r="R22" s="538" t="str">
        <f t="shared" si="1"/>
        <v/>
      </c>
      <c r="S22" s="538"/>
      <c r="T22" s="538"/>
      <c r="U22" s="559"/>
      <c r="V22" s="560"/>
      <c r="W22" s="541"/>
      <c r="X22" s="538" t="str">
        <f t="shared" si="2"/>
        <v/>
      </c>
      <c r="Y22" s="538"/>
      <c r="Z22" s="539"/>
      <c r="AA22" s="540"/>
      <c r="AB22" s="541"/>
      <c r="AC22" s="538" t="str">
        <f t="shared" si="3"/>
        <v/>
      </c>
      <c r="AD22" s="538"/>
      <c r="AE22" s="539"/>
      <c r="AF22" s="542" t="str">
        <f t="shared" si="5"/>
        <v/>
      </c>
      <c r="AG22" s="543"/>
      <c r="AH22" s="538" t="str">
        <f t="shared" si="4"/>
        <v/>
      </c>
      <c r="AI22" s="538"/>
      <c r="AJ22" s="544"/>
    </row>
    <row r="23" spans="2:36" ht="21.9" customHeight="1" x14ac:dyDescent="0.3">
      <c r="B23" s="218"/>
      <c r="C23" s="553"/>
      <c r="D23" s="554"/>
      <c r="E23" s="554"/>
      <c r="F23" s="554"/>
      <c r="G23" s="554"/>
      <c r="H23" s="554"/>
      <c r="I23" s="554"/>
      <c r="J23" s="555"/>
      <c r="K23" s="556"/>
      <c r="L23" s="557"/>
      <c r="M23" s="557"/>
      <c r="N23" s="557"/>
      <c r="O23" s="558"/>
      <c r="P23" s="558"/>
      <c r="Q23" s="558"/>
      <c r="R23" s="538" t="str">
        <f t="shared" si="1"/>
        <v/>
      </c>
      <c r="S23" s="538"/>
      <c r="T23" s="538"/>
      <c r="U23" s="559"/>
      <c r="V23" s="560"/>
      <c r="W23" s="541"/>
      <c r="X23" s="538" t="str">
        <f t="shared" si="2"/>
        <v/>
      </c>
      <c r="Y23" s="538"/>
      <c r="Z23" s="539"/>
      <c r="AA23" s="540"/>
      <c r="AB23" s="541"/>
      <c r="AC23" s="538" t="str">
        <f t="shared" si="3"/>
        <v/>
      </c>
      <c r="AD23" s="538"/>
      <c r="AE23" s="539"/>
      <c r="AF23" s="542" t="str">
        <f t="shared" si="5"/>
        <v/>
      </c>
      <c r="AG23" s="543"/>
      <c r="AH23" s="538" t="str">
        <f t="shared" si="4"/>
        <v/>
      </c>
      <c r="AI23" s="538"/>
      <c r="AJ23" s="544"/>
    </row>
    <row r="24" spans="2:36" ht="21.9" customHeight="1" x14ac:dyDescent="0.3">
      <c r="B24" s="218"/>
      <c r="C24" s="553"/>
      <c r="D24" s="554"/>
      <c r="E24" s="554"/>
      <c r="F24" s="554"/>
      <c r="G24" s="554"/>
      <c r="H24" s="554"/>
      <c r="I24" s="554"/>
      <c r="J24" s="555"/>
      <c r="K24" s="556"/>
      <c r="L24" s="557"/>
      <c r="M24" s="557"/>
      <c r="N24" s="557"/>
      <c r="O24" s="558"/>
      <c r="P24" s="558"/>
      <c r="Q24" s="558"/>
      <c r="R24" s="538" t="str">
        <f t="shared" si="1"/>
        <v/>
      </c>
      <c r="S24" s="538"/>
      <c r="T24" s="538"/>
      <c r="U24" s="559"/>
      <c r="V24" s="560"/>
      <c r="W24" s="541"/>
      <c r="X24" s="538" t="str">
        <f t="shared" si="2"/>
        <v/>
      </c>
      <c r="Y24" s="538"/>
      <c r="Z24" s="539"/>
      <c r="AA24" s="540"/>
      <c r="AB24" s="541"/>
      <c r="AC24" s="538" t="str">
        <f t="shared" si="3"/>
        <v/>
      </c>
      <c r="AD24" s="538"/>
      <c r="AE24" s="539"/>
      <c r="AF24" s="542" t="str">
        <f t="shared" si="5"/>
        <v/>
      </c>
      <c r="AG24" s="543"/>
      <c r="AH24" s="538" t="str">
        <f t="shared" si="4"/>
        <v/>
      </c>
      <c r="AI24" s="538"/>
      <c r="AJ24" s="544"/>
    </row>
    <row r="25" spans="2:36" ht="21.9" customHeight="1" x14ac:dyDescent="0.3">
      <c r="B25" s="218"/>
      <c r="C25" s="553"/>
      <c r="D25" s="554"/>
      <c r="E25" s="554"/>
      <c r="F25" s="554"/>
      <c r="G25" s="554"/>
      <c r="H25" s="554"/>
      <c r="I25" s="554"/>
      <c r="J25" s="555"/>
      <c r="K25" s="556"/>
      <c r="L25" s="557"/>
      <c r="M25" s="557"/>
      <c r="N25" s="557"/>
      <c r="O25" s="558"/>
      <c r="P25" s="558"/>
      <c r="Q25" s="558"/>
      <c r="R25" s="538" t="str">
        <f t="shared" si="1"/>
        <v/>
      </c>
      <c r="S25" s="538"/>
      <c r="T25" s="538"/>
      <c r="U25" s="559"/>
      <c r="V25" s="560"/>
      <c r="W25" s="541"/>
      <c r="X25" s="538" t="str">
        <f t="shared" si="2"/>
        <v/>
      </c>
      <c r="Y25" s="538"/>
      <c r="Z25" s="539"/>
      <c r="AA25" s="540"/>
      <c r="AB25" s="541"/>
      <c r="AC25" s="538" t="str">
        <f t="shared" si="3"/>
        <v/>
      </c>
      <c r="AD25" s="538"/>
      <c r="AE25" s="539"/>
      <c r="AF25" s="542" t="str">
        <f t="shared" si="5"/>
        <v/>
      </c>
      <c r="AG25" s="543"/>
      <c r="AH25" s="538" t="str">
        <f t="shared" si="4"/>
        <v/>
      </c>
      <c r="AI25" s="538"/>
      <c r="AJ25" s="544"/>
    </row>
    <row r="26" spans="2:36" ht="21.9" customHeight="1" x14ac:dyDescent="0.3">
      <c r="B26" s="219"/>
      <c r="C26" s="553"/>
      <c r="D26" s="554"/>
      <c r="E26" s="554"/>
      <c r="F26" s="554"/>
      <c r="G26" s="554"/>
      <c r="H26" s="554"/>
      <c r="I26" s="554"/>
      <c r="J26" s="555"/>
      <c r="K26" s="556"/>
      <c r="L26" s="557"/>
      <c r="M26" s="557"/>
      <c r="N26" s="557"/>
      <c r="O26" s="558"/>
      <c r="P26" s="558"/>
      <c r="Q26" s="558"/>
      <c r="R26" s="538" t="str">
        <f t="shared" si="1"/>
        <v/>
      </c>
      <c r="S26" s="538"/>
      <c r="T26" s="538"/>
      <c r="U26" s="559"/>
      <c r="V26" s="560"/>
      <c r="W26" s="541"/>
      <c r="X26" s="538" t="str">
        <f t="shared" si="2"/>
        <v/>
      </c>
      <c r="Y26" s="538"/>
      <c r="Z26" s="539"/>
      <c r="AA26" s="540"/>
      <c r="AB26" s="541"/>
      <c r="AC26" s="538" t="str">
        <f t="shared" si="3"/>
        <v/>
      </c>
      <c r="AD26" s="538"/>
      <c r="AE26" s="539"/>
      <c r="AF26" s="542" t="str">
        <f t="shared" si="5"/>
        <v/>
      </c>
      <c r="AG26" s="543"/>
      <c r="AH26" s="538" t="str">
        <f t="shared" si="4"/>
        <v/>
      </c>
      <c r="AI26" s="538"/>
      <c r="AJ26" s="544"/>
    </row>
    <row r="27" spans="2:36" ht="21.9" customHeight="1" x14ac:dyDescent="0.3">
      <c r="B27" s="219"/>
      <c r="C27" s="553"/>
      <c r="D27" s="554"/>
      <c r="E27" s="554"/>
      <c r="F27" s="554"/>
      <c r="G27" s="554"/>
      <c r="H27" s="554"/>
      <c r="I27" s="554"/>
      <c r="J27" s="555"/>
      <c r="K27" s="556"/>
      <c r="L27" s="557"/>
      <c r="M27" s="557"/>
      <c r="N27" s="557"/>
      <c r="O27" s="558"/>
      <c r="P27" s="558"/>
      <c r="Q27" s="558"/>
      <c r="R27" s="538" t="str">
        <f t="shared" si="1"/>
        <v/>
      </c>
      <c r="S27" s="538"/>
      <c r="T27" s="538"/>
      <c r="U27" s="559"/>
      <c r="V27" s="560"/>
      <c r="W27" s="541"/>
      <c r="X27" s="538" t="str">
        <f t="shared" si="2"/>
        <v/>
      </c>
      <c r="Y27" s="538"/>
      <c r="Z27" s="539"/>
      <c r="AA27" s="540"/>
      <c r="AB27" s="541"/>
      <c r="AC27" s="538" t="str">
        <f t="shared" si="3"/>
        <v/>
      </c>
      <c r="AD27" s="538"/>
      <c r="AE27" s="539"/>
      <c r="AF27" s="542" t="str">
        <f t="shared" si="5"/>
        <v/>
      </c>
      <c r="AG27" s="543"/>
      <c r="AH27" s="538" t="str">
        <f t="shared" si="4"/>
        <v/>
      </c>
      <c r="AI27" s="538"/>
      <c r="AJ27" s="544"/>
    </row>
    <row r="28" spans="2:36" ht="21.9" customHeight="1" thickBot="1" x14ac:dyDescent="0.35">
      <c r="B28" s="545" t="s">
        <v>212</v>
      </c>
      <c r="C28" s="546"/>
      <c r="D28" s="546"/>
      <c r="E28" s="546"/>
      <c r="F28" s="546"/>
      <c r="G28" s="546"/>
      <c r="H28" s="546"/>
      <c r="I28" s="546"/>
      <c r="J28" s="546"/>
      <c r="K28" s="546"/>
      <c r="L28" s="546"/>
      <c r="M28" s="546"/>
      <c r="N28" s="546"/>
      <c r="O28" s="546"/>
      <c r="P28" s="546"/>
      <c r="Q28" s="547"/>
      <c r="R28" s="548">
        <f>IF((SUM(R8:U27))="","",(SUM(R8:U27)))</f>
        <v>0</v>
      </c>
      <c r="S28" s="549"/>
      <c r="T28" s="549"/>
      <c r="U28" s="549"/>
      <c r="V28" s="550" t="e">
        <f>X28/$R$28</f>
        <v>#DIV/0!</v>
      </c>
      <c r="W28" s="551"/>
      <c r="X28" s="533">
        <f>SUM(X8:Z27)</f>
        <v>0</v>
      </c>
      <c r="Y28" s="533"/>
      <c r="Z28" s="533"/>
      <c r="AA28" s="552" t="e">
        <f>AC28/$R$28</f>
        <v>#DIV/0!</v>
      </c>
      <c r="AB28" s="551"/>
      <c r="AC28" s="533">
        <f>SUM(AC8:AE27)</f>
        <v>0</v>
      </c>
      <c r="AD28" s="533"/>
      <c r="AE28" s="533"/>
      <c r="AF28" s="534" t="e">
        <f>AH28/$R$28</f>
        <v>#DIV/0!</v>
      </c>
      <c r="AG28" s="535"/>
      <c r="AH28" s="536">
        <f>SUM(AH8:AJ27)</f>
        <v>0</v>
      </c>
      <c r="AI28" s="536"/>
      <c r="AJ28" s="537"/>
    </row>
  </sheetData>
  <sheetProtection algorithmName="SHA-512" hashValue="1kEnlhL/8mpy8vsYaglTIgdTuMi0qtgp4e4aDPnMA2HuixT1DFvEDFbf5+0iLUsLHQ+IHBnaEIYuMIbiW+nkpA==" saltValue="gdR4ET5jL2xwfBGzdAOB/w==" spinCount="100000" sheet="1" formatCells="0" formatColumns="0" formatRows="0" insertColumns="0" insertRows="0" deleteColumns="0" deleteRows="0" sort="0" autoFilter="0"/>
  <mergeCells count="247">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 ref="V26:W26"/>
    <mergeCell ref="X26:Z26"/>
    <mergeCell ref="AA26:AB26"/>
    <mergeCell ref="AC26:AE26"/>
    <mergeCell ref="AF26:AG26"/>
    <mergeCell ref="AH26:AJ26"/>
    <mergeCell ref="X25:Z25"/>
    <mergeCell ref="AA25:AB25"/>
    <mergeCell ref="AC25:AE25"/>
    <mergeCell ref="AF25:AG25"/>
    <mergeCell ref="AH25:AJ25"/>
    <mergeCell ref="V25:W25"/>
    <mergeCell ref="C26:J26"/>
    <mergeCell ref="K26:L26"/>
    <mergeCell ref="M26:N26"/>
    <mergeCell ref="O26:Q26"/>
    <mergeCell ref="R26:U26"/>
    <mergeCell ref="C25:J25"/>
    <mergeCell ref="K25:L25"/>
    <mergeCell ref="M25:N25"/>
    <mergeCell ref="O25:Q25"/>
    <mergeCell ref="R25:U25"/>
    <mergeCell ref="V24:W24"/>
    <mergeCell ref="X24:Z24"/>
    <mergeCell ref="AA24:AB24"/>
    <mergeCell ref="AC24:AE24"/>
    <mergeCell ref="AF24:AG24"/>
    <mergeCell ref="AH24:AJ24"/>
    <mergeCell ref="X23:Z23"/>
    <mergeCell ref="AA23:AB23"/>
    <mergeCell ref="AC23:AE23"/>
    <mergeCell ref="AF23:AG23"/>
    <mergeCell ref="AH23:AJ23"/>
    <mergeCell ref="V23:W23"/>
    <mergeCell ref="C24:J24"/>
    <mergeCell ref="K24:L24"/>
    <mergeCell ref="M24:N24"/>
    <mergeCell ref="O24:Q24"/>
    <mergeCell ref="R24:U24"/>
    <mergeCell ref="C23:J23"/>
    <mergeCell ref="K23:L23"/>
    <mergeCell ref="M23:N23"/>
    <mergeCell ref="O23:Q23"/>
    <mergeCell ref="R23:U23"/>
    <mergeCell ref="V22:W22"/>
    <mergeCell ref="X22:Z22"/>
    <mergeCell ref="AA22:AB22"/>
    <mergeCell ref="AC22:AE22"/>
    <mergeCell ref="AF22:AG22"/>
    <mergeCell ref="AH22:AJ22"/>
    <mergeCell ref="X21:Z21"/>
    <mergeCell ref="AA21:AB21"/>
    <mergeCell ref="AC21:AE21"/>
    <mergeCell ref="AF21:AG21"/>
    <mergeCell ref="AH21:AJ21"/>
    <mergeCell ref="V21:W21"/>
    <mergeCell ref="C22:J22"/>
    <mergeCell ref="K22:L22"/>
    <mergeCell ref="M22:N22"/>
    <mergeCell ref="O22:Q22"/>
    <mergeCell ref="R22:U22"/>
    <mergeCell ref="C21:J21"/>
    <mergeCell ref="K21:L21"/>
    <mergeCell ref="M21:N21"/>
    <mergeCell ref="O21:Q21"/>
    <mergeCell ref="R21:U21"/>
    <mergeCell ref="V20:W20"/>
    <mergeCell ref="X20:Z20"/>
    <mergeCell ref="AA20:AB20"/>
    <mergeCell ref="AC20:AE20"/>
    <mergeCell ref="AF20:AG20"/>
    <mergeCell ref="AH20:AJ20"/>
    <mergeCell ref="X19:Z19"/>
    <mergeCell ref="AA19:AB19"/>
    <mergeCell ref="AC19:AE19"/>
    <mergeCell ref="AF19:AG19"/>
    <mergeCell ref="AH19:AJ19"/>
    <mergeCell ref="V19:W19"/>
    <mergeCell ref="C20:J20"/>
    <mergeCell ref="K20:L20"/>
    <mergeCell ref="M20:N20"/>
    <mergeCell ref="O20:Q20"/>
    <mergeCell ref="R20:U20"/>
    <mergeCell ref="C19:J19"/>
    <mergeCell ref="K19:L19"/>
    <mergeCell ref="M19:N19"/>
    <mergeCell ref="O19:Q19"/>
    <mergeCell ref="R19:U19"/>
    <mergeCell ref="V18:W18"/>
    <mergeCell ref="X18:Z18"/>
    <mergeCell ref="AA18:AB18"/>
    <mergeCell ref="AC18:AE18"/>
    <mergeCell ref="AF18:AG18"/>
    <mergeCell ref="AH18:AJ18"/>
    <mergeCell ref="X17:Z17"/>
    <mergeCell ref="AA17:AB17"/>
    <mergeCell ref="AC17:AE17"/>
    <mergeCell ref="AF17:AG17"/>
    <mergeCell ref="AH17:AJ17"/>
    <mergeCell ref="V17:W17"/>
    <mergeCell ref="C18:J18"/>
    <mergeCell ref="K18:L18"/>
    <mergeCell ref="M18:N18"/>
    <mergeCell ref="O18:Q18"/>
    <mergeCell ref="R18:U18"/>
    <mergeCell ref="C17:J17"/>
    <mergeCell ref="K17:L17"/>
    <mergeCell ref="M17:N17"/>
    <mergeCell ref="O17:Q17"/>
    <mergeCell ref="R17:U17"/>
    <mergeCell ref="V16:W16"/>
    <mergeCell ref="X16:Z16"/>
    <mergeCell ref="AA16:AB16"/>
    <mergeCell ref="AC16:AE16"/>
    <mergeCell ref="AF16:AG16"/>
    <mergeCell ref="AH16:AJ16"/>
    <mergeCell ref="X15:Z15"/>
    <mergeCell ref="AA15:AB15"/>
    <mergeCell ref="AC15:AE15"/>
    <mergeCell ref="AF15:AG15"/>
    <mergeCell ref="AH15:AJ15"/>
    <mergeCell ref="V15:W15"/>
    <mergeCell ref="C16:J16"/>
    <mergeCell ref="K16:L16"/>
    <mergeCell ref="M16:N16"/>
    <mergeCell ref="O16:Q16"/>
    <mergeCell ref="R16:U16"/>
    <mergeCell ref="C15:J15"/>
    <mergeCell ref="K15:L15"/>
    <mergeCell ref="M15:N15"/>
    <mergeCell ref="O15:Q15"/>
    <mergeCell ref="R15:U15"/>
    <mergeCell ref="V14:W14"/>
    <mergeCell ref="X14:Z14"/>
    <mergeCell ref="AA14:AB14"/>
    <mergeCell ref="AC14:AE14"/>
    <mergeCell ref="AF14:AG14"/>
    <mergeCell ref="AH14:AJ14"/>
    <mergeCell ref="X13:Z13"/>
    <mergeCell ref="AA13:AB13"/>
    <mergeCell ref="AC13:AE13"/>
    <mergeCell ref="AF13:AG13"/>
    <mergeCell ref="AH13:AJ13"/>
    <mergeCell ref="V13:W13"/>
    <mergeCell ref="C14:J14"/>
    <mergeCell ref="K14:L14"/>
    <mergeCell ref="M14:N14"/>
    <mergeCell ref="O14:Q14"/>
    <mergeCell ref="R14:U14"/>
    <mergeCell ref="C13:J13"/>
    <mergeCell ref="K13:L13"/>
    <mergeCell ref="M13:N13"/>
    <mergeCell ref="O13:Q13"/>
    <mergeCell ref="R13:U13"/>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AC2:AF2"/>
    <mergeCell ref="AG2:AJ2"/>
    <mergeCell ref="B3:N4"/>
    <mergeCell ref="P5:R5"/>
    <mergeCell ref="S5:V5"/>
    <mergeCell ref="Z5:AJ5"/>
    <mergeCell ref="C6:J6"/>
    <mergeCell ref="K6:U6"/>
    <mergeCell ref="V6:Z6"/>
    <mergeCell ref="AA6:AE6"/>
    <mergeCell ref="AF6:AJ6"/>
  </mergeCells>
  <phoneticPr fontId="1"/>
  <printOptions horizontalCentered="1"/>
  <pageMargins left="0.51181102362204722" right="0.51181102362204722" top="0.55118110236220474" bottom="0.55118110236220474" header="0.31496062992125984" footer="0.31496062992125984"/>
  <pageSetup paperSize="9" scale="80" orientation="landscape" blackAndWhite="1" r:id="rId1"/>
  <headerFooter>
    <oddHeader>&amp;R自動入力用</oddHead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E2868-598B-4D33-A4BE-6B057C701F40}">
  <sheetPr codeName="Sheet12">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E11" sqref="E11:H11"/>
      <selection pane="bottomLeft" activeCell="W2" sqref="W2:Z2"/>
    </sheetView>
  </sheetViews>
  <sheetFormatPr defaultColWidth="4" defaultRowHeight="20.100000000000001" customHeight="1" x14ac:dyDescent="0.3"/>
  <cols>
    <col min="1" max="6" width="4" style="98"/>
    <col min="7" max="7" width="8.6328125" style="98" bestFit="1" customWidth="1"/>
    <col min="8" max="22" width="4" style="98"/>
    <col min="23" max="23" width="5.1796875" style="230" customWidth="1"/>
    <col min="24" max="24" width="4.08984375" style="98" customWidth="1"/>
    <col min="25" max="16384" width="4" style="98"/>
  </cols>
  <sheetData>
    <row r="1" spans="1:29" ht="37.799999999999997" customHeight="1" x14ac:dyDescent="0.3">
      <c r="AB1" s="151"/>
      <c r="AC1" s="151">
        <f>COUNTA(G14,G16,G19,G22,L22)</f>
        <v>0</v>
      </c>
    </row>
    <row r="2" spans="1:29" ht="18.899999999999999" customHeight="1" x14ac:dyDescent="0.3">
      <c r="S2" s="515" t="s">
        <v>28</v>
      </c>
      <c r="T2" s="515"/>
      <c r="U2" s="515"/>
      <c r="V2" s="515"/>
      <c r="W2" s="516"/>
      <c r="X2" s="516"/>
      <c r="Y2" s="516"/>
      <c r="Z2" s="516"/>
    </row>
    <row r="3" spans="1:29" ht="18.899999999999999" customHeight="1" x14ac:dyDescent="0.3">
      <c r="B3" s="517" t="s">
        <v>226</v>
      </c>
      <c r="C3" s="517"/>
      <c r="D3" s="517"/>
      <c r="E3" s="517"/>
      <c r="F3" s="517"/>
      <c r="G3" s="517"/>
      <c r="H3" s="517"/>
      <c r="I3" s="517"/>
      <c r="J3" s="517"/>
      <c r="K3" s="517"/>
      <c r="L3" s="517"/>
      <c r="M3" s="517"/>
      <c r="N3" s="517"/>
      <c r="O3" s="517"/>
      <c r="P3" s="517"/>
      <c r="Q3" s="517"/>
      <c r="R3" s="517"/>
      <c r="S3" s="517"/>
      <c r="T3" s="517"/>
      <c r="U3" s="517"/>
      <c r="V3" s="517"/>
      <c r="W3" s="517"/>
      <c r="X3" s="517"/>
      <c r="Y3" s="517"/>
      <c r="Z3" s="517"/>
      <c r="AA3" s="101"/>
    </row>
    <row r="4" spans="1:29" ht="18.899999999999999" customHeight="1" x14ac:dyDescent="0.3">
      <c r="A4" s="101"/>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101"/>
    </row>
    <row r="5" spans="1:29" ht="18.899999999999999" customHeight="1" x14ac:dyDescent="0.3"/>
    <row r="6" spans="1:29" ht="18.899999999999999" customHeight="1" x14ac:dyDescent="0.3">
      <c r="B6" s="357" t="s">
        <v>29</v>
      </c>
      <c r="C6" s="357"/>
      <c r="D6" s="357"/>
      <c r="E6" s="357"/>
      <c r="F6" s="357"/>
      <c r="G6" s="102"/>
      <c r="O6" s="359" t="s">
        <v>3</v>
      </c>
      <c r="P6" s="360"/>
      <c r="Q6" s="360"/>
      <c r="R6" s="103" t="s">
        <v>34</v>
      </c>
      <c r="S6" s="363" t="str">
        <f t="array" ref="S6">IF('基本情報(必須)'!$D$4:$E$4="","",'基本情報(必須)'!$D$4:$E$4)</f>
        <v>111-1111</v>
      </c>
      <c r="T6" s="363"/>
      <c r="U6" s="363"/>
      <c r="V6" s="80"/>
      <c r="W6" s="231"/>
      <c r="X6" s="80"/>
      <c r="Y6" s="80"/>
      <c r="Z6" s="104"/>
    </row>
    <row r="7" spans="1:29" ht="18.899999999999999" customHeight="1" x14ac:dyDescent="0.2">
      <c r="B7" s="358"/>
      <c r="C7" s="358"/>
      <c r="D7" s="358"/>
      <c r="E7" s="358"/>
      <c r="F7" s="358"/>
      <c r="G7" s="364" t="s">
        <v>30</v>
      </c>
      <c r="H7" s="364"/>
      <c r="O7" s="361"/>
      <c r="P7" s="362"/>
      <c r="Q7" s="362"/>
      <c r="R7" s="365" t="str">
        <f t="array" ref="R7">IF('基本情報(必須)'!$D$5:$E$5="","",'基本情報(必須)'!$D$5:$E$5)</f>
        <v>三重県鈴鹿市●●町●丁目●-●</v>
      </c>
      <c r="S7" s="365"/>
      <c r="T7" s="365"/>
      <c r="U7" s="365"/>
      <c r="V7" s="365"/>
      <c r="W7" s="365"/>
      <c r="X7" s="365"/>
      <c r="Y7" s="365"/>
      <c r="Z7" s="366"/>
    </row>
    <row r="8" spans="1:29" ht="18.899999999999999" customHeight="1" x14ac:dyDescent="0.3">
      <c r="O8" s="361"/>
      <c r="P8" s="362"/>
      <c r="Q8" s="362"/>
      <c r="R8" s="365" t="str">
        <f t="array" ref="R8">IF('基本情報(必須)'!$D$6:$E$6="","",'基本情報(必須)'!$D$6:$E$6)</f>
        <v>鈴鹿ビル1階</v>
      </c>
      <c r="S8" s="365"/>
      <c r="T8" s="365"/>
      <c r="U8" s="365"/>
      <c r="V8" s="365"/>
      <c r="W8" s="365"/>
      <c r="X8" s="365"/>
      <c r="Y8" s="365"/>
      <c r="Z8" s="366"/>
    </row>
    <row r="9" spans="1:29" ht="18.899999999999999" customHeight="1" x14ac:dyDescent="0.3">
      <c r="O9" s="361" t="s">
        <v>31</v>
      </c>
      <c r="P9" s="362"/>
      <c r="Q9" s="362"/>
      <c r="R9" s="365" t="str">
        <f t="array" ref="R9">IF('基本情報(必須)'!$D$3:$E$3="","",'基本情報(必須)'!$D$3:$E$3)</f>
        <v>株式会社●●</v>
      </c>
      <c r="S9" s="365"/>
      <c r="T9" s="365"/>
      <c r="U9" s="365"/>
      <c r="V9" s="365"/>
      <c r="W9" s="365"/>
      <c r="X9" s="365"/>
      <c r="Y9" s="365"/>
      <c r="Z9" s="366"/>
    </row>
    <row r="10" spans="1:29" ht="18.899999999999999" customHeight="1" x14ac:dyDescent="0.3">
      <c r="O10" s="361" t="s">
        <v>296</v>
      </c>
      <c r="P10" s="362"/>
      <c r="Q10" s="362"/>
      <c r="R10" s="365" t="str">
        <f t="array" ref="R10">IF('基本情報(必須)'!$D$7:$E$7="","",'基本情報(必須)'!$D$7:$E$7)</f>
        <v>代表取締役　鈴鹿　一郎</v>
      </c>
      <c r="S10" s="365"/>
      <c r="T10" s="365"/>
      <c r="U10" s="365"/>
      <c r="V10" s="365"/>
      <c r="W10" s="365"/>
      <c r="X10" s="365"/>
      <c r="Y10" s="365"/>
      <c r="Z10" s="107" t="s">
        <v>33</v>
      </c>
    </row>
    <row r="11" spans="1:29" ht="18.899999999999999" customHeight="1" x14ac:dyDescent="0.3">
      <c r="O11" s="361" t="s">
        <v>297</v>
      </c>
      <c r="P11" s="362"/>
      <c r="Q11" s="362"/>
      <c r="R11" s="380" t="str">
        <f t="array" ref="R11">IF('基本情報(必須)'!$D$8:$E$8="","",'基本情報(必須)'!$D$8:$E$8)</f>
        <v>T0000000000000</v>
      </c>
      <c r="S11" s="380"/>
      <c r="T11" s="380"/>
      <c r="U11" s="380"/>
      <c r="V11" s="380"/>
      <c r="W11" s="380"/>
      <c r="X11" s="380"/>
      <c r="Y11" s="380"/>
      <c r="Z11" s="229"/>
    </row>
    <row r="12" spans="1:29" ht="18.899999999999999" customHeight="1" x14ac:dyDescent="0.3">
      <c r="O12" s="322" t="s">
        <v>59</v>
      </c>
      <c r="P12" s="323"/>
      <c r="Q12" s="324"/>
      <c r="R12" s="325" t="str">
        <f t="array" ref="R12">IF('基本情報(必須)'!$D$11:$E$11="","",'基本情報(必須)'!$D$11:$E$11)</f>
        <v>■■銀行</v>
      </c>
      <c r="S12" s="326"/>
      <c r="T12" s="326"/>
      <c r="U12" s="327"/>
      <c r="V12" s="375" t="s">
        <v>295</v>
      </c>
      <c r="W12" s="376"/>
      <c r="X12" s="325" t="str">
        <f t="array" ref="X12">IF('基本情報(必須)'!$D$12:$E$12="","",'基本情報(必須)'!$D$12:$E$12)</f>
        <v>■■■支店</v>
      </c>
      <c r="Y12" s="326"/>
      <c r="Z12" s="327"/>
    </row>
    <row r="13" spans="1:29" ht="18.899999999999999" customHeight="1" x14ac:dyDescent="0.3">
      <c r="B13" s="461" t="s">
        <v>262</v>
      </c>
      <c r="C13" s="462"/>
      <c r="D13" s="462"/>
      <c r="E13" s="462"/>
      <c r="F13" s="463"/>
      <c r="G13" s="118" t="str">
        <f>IF($H$13="","",INDEX(リスト!$C$3:$D$55,MATCH($H$13,リスト!$C$3:$C$55,0),2))</f>
        <v/>
      </c>
      <c r="H13" s="520" t="str">
        <f>IFERROR(INDEX('基本情報(必須)'!$C$24:$L$38,MATCH(設定シート!$C$8,'基本情報(必須)'!$H$24:$H$38,0),2)&amp;"","")</f>
        <v/>
      </c>
      <c r="I13" s="520"/>
      <c r="J13" s="520"/>
      <c r="K13" s="521"/>
      <c r="O13" s="322" t="s">
        <v>293</v>
      </c>
      <c r="P13" s="323"/>
      <c r="Q13" s="324"/>
      <c r="R13" s="522" t="str">
        <f t="array" ref="R13">IF('基本情報(必須)'!D13:E13="","",'基本情報(必須)'!$D$13:$E$13)</f>
        <v>普通</v>
      </c>
      <c r="S13" s="523"/>
      <c r="T13" s="523"/>
      <c r="U13" s="524"/>
      <c r="V13" s="375" t="s">
        <v>294</v>
      </c>
      <c r="W13" s="376"/>
      <c r="X13" s="522">
        <f t="array" ref="X13">IF('基本情報(必須)'!D14:E14="","",'基本情報(必須)'!D14:E14)</f>
        <v>1234567</v>
      </c>
      <c r="Y13" s="523"/>
      <c r="Z13" s="523"/>
    </row>
    <row r="14" spans="1:29" ht="20.100000000000001" customHeight="1" x14ac:dyDescent="0.3">
      <c r="B14" s="461" t="s">
        <v>36</v>
      </c>
      <c r="C14" s="462"/>
      <c r="D14" s="462"/>
      <c r="E14" s="462"/>
      <c r="F14" s="463"/>
      <c r="G14" s="490"/>
      <c r="H14" s="490"/>
      <c r="I14" s="490"/>
      <c r="J14" s="490"/>
      <c r="K14" s="491"/>
      <c r="O14" s="322" t="s">
        <v>60</v>
      </c>
      <c r="P14" s="323"/>
      <c r="Q14" s="324"/>
      <c r="R14" s="325" t="str">
        <f t="array" ref="R14">IF('基本情報(必須)'!$D$15:$E$15="","",'基本情報(必須)'!$D$15:$E$15)</f>
        <v>株式会社●●</v>
      </c>
      <c r="S14" s="326"/>
      <c r="T14" s="326"/>
      <c r="U14" s="326"/>
      <c r="V14" s="326"/>
      <c r="W14" s="326"/>
      <c r="X14" s="326"/>
      <c r="Y14" s="326"/>
      <c r="Z14" s="327"/>
    </row>
    <row r="15" spans="1:29" ht="20.100000000000001" customHeight="1" x14ac:dyDescent="0.3">
      <c r="B15" s="461" t="s">
        <v>58</v>
      </c>
      <c r="C15" s="462"/>
      <c r="D15" s="462"/>
      <c r="E15" s="462"/>
      <c r="F15" s="463"/>
      <c r="G15" s="518" t="str">
        <f>IFERROR(INDEX('基本情報(必須)'!$C$24:$L$38,MATCH(設定シート!$C$8,'基本情報(必須)'!$H$24:$H$38,0),3)&amp;"","")</f>
        <v/>
      </c>
      <c r="H15" s="518"/>
      <c r="I15" s="518"/>
      <c r="J15" s="518"/>
      <c r="K15" s="519"/>
      <c r="O15" s="322" t="s">
        <v>89</v>
      </c>
      <c r="P15" s="323"/>
      <c r="Q15" s="324"/>
      <c r="R15" s="325" t="str">
        <f t="array" ref="R15">IF('基本情報(必須)'!$D$16:$E$16="","",'基本情報(必須)'!$D$16:$E$16)</f>
        <v>ｶ)●●</v>
      </c>
      <c r="S15" s="326"/>
      <c r="T15" s="326"/>
      <c r="U15" s="326"/>
      <c r="V15" s="326"/>
      <c r="W15" s="326"/>
      <c r="X15" s="326"/>
      <c r="Y15" s="326"/>
      <c r="Z15" s="327"/>
    </row>
    <row r="16" spans="1:29" ht="20.100000000000001" customHeight="1" x14ac:dyDescent="0.3">
      <c r="B16" s="461" t="s">
        <v>41</v>
      </c>
      <c r="C16" s="462"/>
      <c r="D16" s="462"/>
      <c r="E16" s="462"/>
      <c r="F16" s="463"/>
      <c r="G16" s="490"/>
      <c r="H16" s="490"/>
      <c r="I16" s="490"/>
      <c r="J16" s="490"/>
      <c r="K16" s="491"/>
    </row>
    <row r="17" spans="2:27" ht="21" customHeight="1" x14ac:dyDescent="0.3">
      <c r="B17" s="482" t="s">
        <v>35</v>
      </c>
      <c r="C17" s="483"/>
      <c r="D17" s="483"/>
      <c r="E17" s="483"/>
      <c r="F17" s="484"/>
      <c r="G17" s="529" t="str">
        <f>IFERROR(INDEX('基本情報(必須)'!$C$24:$L$38,MATCH(設定シート!$C$8,'基本情報(必須)'!$H$24:$H$38,0),4)&amp;"","")</f>
        <v/>
      </c>
      <c r="H17" s="529"/>
      <c r="I17" s="529"/>
      <c r="J17" s="529"/>
      <c r="K17" s="529"/>
      <c r="L17" s="529"/>
      <c r="M17" s="529"/>
      <c r="N17" s="529"/>
      <c r="O17" s="529"/>
      <c r="P17" s="529"/>
      <c r="Q17" s="529"/>
      <c r="R17" s="529"/>
      <c r="S17" s="529"/>
      <c r="T17" s="529"/>
      <c r="U17" s="529"/>
      <c r="V17" s="529"/>
      <c r="W17" s="529"/>
      <c r="X17" s="529"/>
      <c r="Y17" s="529"/>
      <c r="Z17" s="530"/>
    </row>
    <row r="18" spans="2:27" ht="21" customHeight="1" x14ac:dyDescent="0.3">
      <c r="B18" s="485"/>
      <c r="C18" s="486"/>
      <c r="D18" s="486"/>
      <c r="E18" s="486"/>
      <c r="F18" s="487"/>
      <c r="G18" s="531" t="str">
        <f>IFERROR(INDEX('基本情報(必須)'!$C$24:$L$38,MATCH(設定シート!$C$8,'基本情報(必須)'!$H$24:$H$38,0),5)&amp;"","")</f>
        <v/>
      </c>
      <c r="H18" s="531"/>
      <c r="I18" s="531"/>
      <c r="J18" s="531"/>
      <c r="K18" s="531"/>
      <c r="L18" s="531"/>
      <c r="M18" s="531"/>
      <c r="N18" s="531"/>
      <c r="O18" s="531"/>
      <c r="P18" s="531"/>
      <c r="Q18" s="531"/>
      <c r="R18" s="531"/>
      <c r="S18" s="531"/>
      <c r="T18" s="531"/>
      <c r="U18" s="531"/>
      <c r="V18" s="531"/>
      <c r="W18" s="531"/>
      <c r="X18" s="531"/>
      <c r="Y18" s="531"/>
      <c r="Z18" s="532"/>
    </row>
    <row r="19" spans="2:27" ht="30" customHeight="1" x14ac:dyDescent="0.3">
      <c r="B19" s="468" t="s">
        <v>62</v>
      </c>
      <c r="C19" s="469"/>
      <c r="D19" s="469"/>
      <c r="E19" s="469"/>
      <c r="F19" s="470"/>
      <c r="G19" s="472"/>
      <c r="H19" s="473"/>
      <c r="I19" s="473"/>
      <c r="J19" s="473"/>
      <c r="K19" s="474"/>
      <c r="L19" s="583"/>
      <c r="M19" s="584"/>
      <c r="N19" s="584"/>
      <c r="O19" s="584"/>
      <c r="P19" s="584"/>
      <c r="Q19" s="584"/>
      <c r="R19" s="584"/>
      <c r="S19" s="584"/>
      <c r="T19" s="584"/>
      <c r="U19" s="584"/>
      <c r="V19" s="584"/>
      <c r="W19" s="584"/>
      <c r="X19" s="584"/>
      <c r="Y19" s="584"/>
      <c r="Z19" s="585"/>
    </row>
    <row r="20" spans="2:27" ht="30" customHeight="1" thickBot="1" x14ac:dyDescent="0.35">
      <c r="B20" s="478" t="s">
        <v>88</v>
      </c>
      <c r="C20" s="479"/>
      <c r="D20" s="479"/>
      <c r="E20" s="480">
        <v>0.1</v>
      </c>
      <c r="F20" s="481"/>
      <c r="G20" s="475">
        <f>$G$19*$E$20</f>
        <v>0</v>
      </c>
      <c r="H20" s="476"/>
      <c r="I20" s="476"/>
      <c r="J20" s="476"/>
      <c r="K20" s="477"/>
      <c r="L20" s="586"/>
      <c r="M20" s="587"/>
      <c r="N20" s="587"/>
      <c r="O20" s="587"/>
      <c r="P20" s="587"/>
      <c r="Q20" s="588"/>
      <c r="R20" s="588"/>
      <c r="S20" s="588"/>
      <c r="T20" s="588"/>
      <c r="U20" s="588"/>
      <c r="V20" s="587"/>
      <c r="W20" s="587"/>
      <c r="X20" s="587"/>
      <c r="Y20" s="587"/>
      <c r="Z20" s="589"/>
    </row>
    <row r="21" spans="2:27" ht="30" customHeight="1" thickTop="1" x14ac:dyDescent="0.3">
      <c r="B21" s="471"/>
      <c r="C21" s="471"/>
      <c r="D21" s="471"/>
      <c r="E21" s="471"/>
      <c r="F21" s="471"/>
      <c r="G21" s="466" t="s">
        <v>37</v>
      </c>
      <c r="H21" s="467"/>
      <c r="I21" s="467"/>
      <c r="J21" s="467"/>
      <c r="K21" s="467"/>
      <c r="L21" s="466" t="s">
        <v>38</v>
      </c>
      <c r="M21" s="467"/>
      <c r="N21" s="467"/>
      <c r="O21" s="467"/>
      <c r="P21" s="322"/>
      <c r="Q21" s="525" t="s">
        <v>39</v>
      </c>
      <c r="R21" s="526"/>
      <c r="S21" s="526"/>
      <c r="T21" s="526"/>
      <c r="U21" s="527"/>
      <c r="V21" s="528" t="s">
        <v>40</v>
      </c>
      <c r="W21" s="467"/>
      <c r="X21" s="467"/>
      <c r="Y21" s="467"/>
      <c r="Z21" s="467"/>
    </row>
    <row r="22" spans="2:27" ht="30" customHeight="1" x14ac:dyDescent="0.3">
      <c r="B22" s="464" t="s">
        <v>61</v>
      </c>
      <c r="C22" s="464"/>
      <c r="D22" s="464"/>
      <c r="E22" s="464"/>
      <c r="F22" s="464"/>
      <c r="G22" s="511"/>
      <c r="H22" s="511"/>
      <c r="I22" s="511"/>
      <c r="J22" s="511"/>
      <c r="K22" s="511"/>
      <c r="L22" s="511"/>
      <c r="M22" s="511"/>
      <c r="N22" s="511"/>
      <c r="O22" s="511"/>
      <c r="P22" s="512"/>
      <c r="Q22" s="513">
        <f>G22-L22</f>
        <v>0</v>
      </c>
      <c r="R22" s="505"/>
      <c r="S22" s="505"/>
      <c r="T22" s="505"/>
      <c r="U22" s="514"/>
      <c r="V22" s="504">
        <f>$G$19-G22</f>
        <v>0</v>
      </c>
      <c r="W22" s="505"/>
      <c r="X22" s="505"/>
      <c r="Y22" s="505"/>
      <c r="Z22" s="505"/>
      <c r="AA22" s="117"/>
    </row>
    <row r="23" spans="2:27" ht="30" customHeight="1" x14ac:dyDescent="0.3">
      <c r="B23" s="465" t="s">
        <v>44</v>
      </c>
      <c r="C23" s="465"/>
      <c r="D23" s="465"/>
      <c r="E23" s="465"/>
      <c r="F23" s="465"/>
      <c r="G23" s="506">
        <f>G22*0.1</f>
        <v>0</v>
      </c>
      <c r="H23" s="506"/>
      <c r="I23" s="506"/>
      <c r="J23" s="506"/>
      <c r="K23" s="506"/>
      <c r="L23" s="506">
        <f>L22*0.1</f>
        <v>0</v>
      </c>
      <c r="M23" s="506"/>
      <c r="N23" s="506"/>
      <c r="O23" s="506"/>
      <c r="P23" s="507"/>
      <c r="Q23" s="508">
        <f>Q22*0.1</f>
        <v>0</v>
      </c>
      <c r="R23" s="506"/>
      <c r="S23" s="506"/>
      <c r="T23" s="506"/>
      <c r="U23" s="509"/>
      <c r="V23" s="510">
        <f>V22*0.1</f>
        <v>0</v>
      </c>
      <c r="W23" s="506"/>
      <c r="X23" s="506"/>
      <c r="Y23" s="506"/>
      <c r="Z23" s="506"/>
      <c r="AA23" s="117"/>
    </row>
    <row r="24" spans="2:27" ht="30" customHeight="1" x14ac:dyDescent="0.3">
      <c r="B24" s="494" t="s">
        <v>42</v>
      </c>
      <c r="C24" s="494"/>
      <c r="D24" s="494"/>
      <c r="E24" s="494"/>
      <c r="F24" s="494"/>
      <c r="G24" s="495">
        <f>IF(ISERROR(G22/$G$19),,(G22/$G$19))</f>
        <v>0</v>
      </c>
      <c r="H24" s="495"/>
      <c r="I24" s="495"/>
      <c r="J24" s="495"/>
      <c r="K24" s="495"/>
      <c r="L24" s="495">
        <f>IF(ISERROR(L22/$G$19),,(L22/$G$19))</f>
        <v>0</v>
      </c>
      <c r="M24" s="495"/>
      <c r="N24" s="495"/>
      <c r="O24" s="495"/>
      <c r="P24" s="496"/>
      <c r="Q24" s="497">
        <f>IF(ISERROR(Q22/$G$19),,(Q22/$G$19))</f>
        <v>0</v>
      </c>
      <c r="R24" s="495"/>
      <c r="S24" s="495"/>
      <c r="T24" s="495"/>
      <c r="U24" s="498"/>
      <c r="V24" s="499">
        <f>IF(ISERROR(V22/$G$19),,(V22/$G$19))</f>
        <v>0</v>
      </c>
      <c r="W24" s="495"/>
      <c r="X24" s="495"/>
      <c r="Y24" s="495"/>
      <c r="Z24" s="495"/>
    </row>
    <row r="25" spans="2:27" ht="30" customHeight="1" thickBot="1" x14ac:dyDescent="0.35">
      <c r="B25" s="467" t="s">
        <v>43</v>
      </c>
      <c r="C25" s="467"/>
      <c r="D25" s="467"/>
      <c r="E25" s="467"/>
      <c r="F25" s="467"/>
      <c r="G25" s="493">
        <f>SUM(G22:K23)</f>
        <v>0</v>
      </c>
      <c r="H25" s="493"/>
      <c r="I25" s="493"/>
      <c r="J25" s="493"/>
      <c r="K25" s="493"/>
      <c r="L25" s="493">
        <f>SUM(L22:P23)</f>
        <v>0</v>
      </c>
      <c r="M25" s="493"/>
      <c r="N25" s="493"/>
      <c r="O25" s="493"/>
      <c r="P25" s="500"/>
      <c r="Q25" s="501">
        <f>SUM(Q22:U23)</f>
        <v>0</v>
      </c>
      <c r="R25" s="502"/>
      <c r="S25" s="502"/>
      <c r="T25" s="502"/>
      <c r="U25" s="503"/>
      <c r="V25" s="492">
        <f>SUM(V22:Z23)</f>
        <v>0</v>
      </c>
      <c r="W25" s="493"/>
      <c r="X25" s="493"/>
      <c r="Y25" s="493"/>
      <c r="Z25" s="493"/>
    </row>
    <row r="26" spans="2:27" ht="20.100000000000001" customHeight="1" thickTop="1" x14ac:dyDescent="0.3"/>
  </sheetData>
  <sheetProtection algorithmName="SHA-512" hashValue="nRYLjh6qN+3ytrTudB9OKJEciOCzUJ7P7GPtf/VYNo75L2vAOWvlOTQDFyv+InCEqaiViGIN9nT2qS4SWhEARQ==" saltValue="z6e7CC1GYYfCNmzcvaBoDw==" spinCount="100000" sheet="1" selectLockedCells="1"/>
  <mergeCells count="70">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L19:Z19"/>
    <mergeCell ref="B20:D20"/>
    <mergeCell ref="E20:F20"/>
    <mergeCell ref="G20:K20"/>
    <mergeCell ref="L20:Z20"/>
    <mergeCell ref="B19:F19"/>
    <mergeCell ref="G19:K19"/>
    <mergeCell ref="L21:P21"/>
    <mergeCell ref="Q21:U21"/>
    <mergeCell ref="V21:Z21"/>
    <mergeCell ref="B22:F22"/>
    <mergeCell ref="G22:K22"/>
    <mergeCell ref="L22:P22"/>
    <mergeCell ref="Q22:U22"/>
    <mergeCell ref="V22:Z22"/>
    <mergeCell ref="B21:F21"/>
    <mergeCell ref="G21:K21"/>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X13:Z13"/>
    <mergeCell ref="O15:Q15"/>
    <mergeCell ref="R15:Z15"/>
    <mergeCell ref="V12:W12"/>
    <mergeCell ref="X12:Z12"/>
    <mergeCell ref="O12:Q12"/>
    <mergeCell ref="R12:U12"/>
  </mergeCells>
  <phoneticPr fontId="1"/>
  <conditionalFormatting sqref="G15">
    <cfRule type="expression" dxfId="49" priority="9">
      <formula>$G$15=""</formula>
    </cfRule>
  </conditionalFormatting>
  <conditionalFormatting sqref="G17">
    <cfRule type="expression" dxfId="48" priority="6">
      <formula>$G$17=""</formula>
    </cfRule>
  </conditionalFormatting>
  <conditionalFormatting sqref="G18">
    <cfRule type="expression" dxfId="47" priority="5">
      <formula>$G$18=""</formula>
    </cfRule>
  </conditionalFormatting>
  <conditionalFormatting sqref="G14:K14 G16:K16 G19:K19 G22:P22">
    <cfRule type="expression" dxfId="46" priority="1">
      <formula>$AC$1&gt;0</formula>
    </cfRule>
  </conditionalFormatting>
  <conditionalFormatting sqref="G14:K14">
    <cfRule type="expression" dxfId="45" priority="8">
      <formula>$G$14=""</formula>
    </cfRule>
  </conditionalFormatting>
  <conditionalFormatting sqref="G16:K16">
    <cfRule type="expression" dxfId="44" priority="7">
      <formula>$G$16=""</formula>
    </cfRule>
  </conditionalFormatting>
  <conditionalFormatting sqref="G19:K19">
    <cfRule type="expression" dxfId="43" priority="4">
      <formula>$G$19=""</formula>
    </cfRule>
  </conditionalFormatting>
  <conditionalFormatting sqref="G22:K22">
    <cfRule type="expression" dxfId="42" priority="3">
      <formula>$G$22=""</formula>
    </cfRule>
  </conditionalFormatting>
  <conditionalFormatting sqref="L22:P22">
    <cfRule type="expression" dxfId="41" priority="2">
      <formula>$L$22=""</formula>
    </cfRule>
  </conditionalFormatting>
  <conditionalFormatting sqref="W2">
    <cfRule type="expression" dxfId="40" priority="10">
      <formula>$W$2=""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4B750-708D-4180-89A1-5DA14219B061}">
  <sheetPr>
    <tabColor theme="7" tint="0.59999389629810485"/>
    <pageSetUpPr fitToPage="1"/>
  </sheetPr>
  <dimension ref="A1:AK28"/>
  <sheetViews>
    <sheetView showGridLines="0" view="pageBreakPreview" zoomScaleNormal="100" zoomScaleSheetLayoutView="100" workbookViewId="0">
      <selection activeCell="AG2" sqref="AG2:AJ2"/>
    </sheetView>
  </sheetViews>
  <sheetFormatPr defaultColWidth="4" defaultRowHeight="21.9" customHeight="1" x14ac:dyDescent="0.3"/>
  <cols>
    <col min="1" max="16384" width="4" style="98"/>
  </cols>
  <sheetData>
    <row r="1" spans="1:37" ht="33" customHeight="1" x14ac:dyDescent="0.3"/>
    <row r="2" spans="1:37" ht="21.9" customHeight="1" x14ac:dyDescent="0.3">
      <c r="AA2" s="99"/>
      <c r="AB2" s="99"/>
      <c r="AC2" s="515" t="s">
        <v>28</v>
      </c>
      <c r="AD2" s="515"/>
      <c r="AE2" s="515"/>
      <c r="AF2" s="515"/>
      <c r="AG2" s="516"/>
      <c r="AH2" s="516"/>
      <c r="AI2" s="516"/>
      <c r="AJ2" s="516"/>
      <c r="AK2" s="152"/>
    </row>
    <row r="3" spans="1:37" ht="21.9" customHeight="1" x14ac:dyDescent="0.3">
      <c r="B3" s="517" t="s">
        <v>266</v>
      </c>
      <c r="C3" s="517"/>
      <c r="D3" s="517"/>
      <c r="E3" s="517"/>
      <c r="F3" s="517"/>
      <c r="G3" s="517"/>
      <c r="H3" s="517"/>
      <c r="I3" s="517"/>
      <c r="J3" s="517"/>
      <c r="K3" s="517"/>
      <c r="L3" s="517"/>
      <c r="M3" s="517"/>
      <c r="N3" s="517"/>
      <c r="O3" s="100"/>
      <c r="P3" s="100"/>
      <c r="Q3" s="100"/>
      <c r="R3" s="100"/>
      <c r="S3" s="100"/>
      <c r="T3" s="100"/>
      <c r="U3" s="100"/>
      <c r="V3" s="100"/>
      <c r="W3" s="100"/>
      <c r="X3" s="100"/>
      <c r="Y3" s="100"/>
      <c r="Z3" s="100"/>
      <c r="AA3" s="100"/>
      <c r="AB3" s="100"/>
      <c r="AC3" s="100"/>
      <c r="AD3" s="100"/>
      <c r="AE3" s="100"/>
      <c r="AF3" s="100"/>
      <c r="AG3" s="100"/>
      <c r="AH3" s="100"/>
      <c r="AI3" s="100"/>
      <c r="AJ3" s="100"/>
      <c r="AK3" s="152"/>
    </row>
    <row r="4" spans="1:37" ht="23.4" customHeight="1" x14ac:dyDescent="0.3">
      <c r="A4" s="160"/>
      <c r="B4" s="517"/>
      <c r="C4" s="517"/>
      <c r="D4" s="517"/>
      <c r="E4" s="517"/>
      <c r="F4" s="517"/>
      <c r="G4" s="517"/>
      <c r="H4" s="517"/>
      <c r="I4" s="517"/>
      <c r="J4" s="517"/>
      <c r="K4" s="517"/>
      <c r="L4" s="517"/>
      <c r="M4" s="517"/>
      <c r="N4" s="517"/>
      <c r="O4" s="100"/>
      <c r="P4" s="100"/>
      <c r="Q4" s="100"/>
      <c r="R4" s="100"/>
      <c r="S4" s="100"/>
      <c r="T4" s="100"/>
      <c r="U4" s="100"/>
      <c r="V4" s="100"/>
      <c r="W4" s="100"/>
      <c r="X4" s="100"/>
      <c r="Y4" s="100"/>
      <c r="Z4" s="100"/>
      <c r="AA4" s="100"/>
      <c r="AB4" s="100"/>
      <c r="AC4" s="100"/>
      <c r="AD4" s="100"/>
      <c r="AE4" s="100"/>
      <c r="AF4" s="100"/>
      <c r="AG4" s="100"/>
      <c r="AH4" s="100"/>
      <c r="AI4" s="100"/>
      <c r="AJ4" s="100"/>
      <c r="AK4" s="160"/>
    </row>
    <row r="5" spans="1:37" ht="21.9" customHeight="1" thickBot="1" x14ac:dyDescent="0.35">
      <c r="P5" s="467" t="s">
        <v>201</v>
      </c>
      <c r="Q5" s="467"/>
      <c r="R5" s="467"/>
      <c r="S5" s="569"/>
      <c r="T5" s="570"/>
      <c r="U5" s="570"/>
      <c r="V5" s="571"/>
      <c r="W5" s="161" t="s">
        <v>202</v>
      </c>
      <c r="X5" s="161"/>
      <c r="Y5" s="161"/>
      <c r="Z5" s="572"/>
      <c r="AA5" s="573"/>
      <c r="AB5" s="573"/>
      <c r="AC5" s="573"/>
      <c r="AD5" s="573"/>
      <c r="AE5" s="573"/>
      <c r="AF5" s="574"/>
      <c r="AG5" s="574"/>
      <c r="AH5" s="574"/>
      <c r="AI5" s="574"/>
      <c r="AJ5" s="575"/>
    </row>
    <row r="6" spans="1:37" s="99" customFormat="1" ht="21.9" customHeight="1" x14ac:dyDescent="0.3">
      <c r="B6" s="162"/>
      <c r="C6" s="359"/>
      <c r="D6" s="360"/>
      <c r="E6" s="360"/>
      <c r="F6" s="360"/>
      <c r="G6" s="360"/>
      <c r="H6" s="360"/>
      <c r="I6" s="360"/>
      <c r="J6" s="576"/>
      <c r="K6" s="468" t="s">
        <v>203</v>
      </c>
      <c r="L6" s="469"/>
      <c r="M6" s="469"/>
      <c r="N6" s="469"/>
      <c r="O6" s="469"/>
      <c r="P6" s="577"/>
      <c r="Q6" s="577"/>
      <c r="R6" s="577"/>
      <c r="S6" s="577"/>
      <c r="T6" s="577"/>
      <c r="U6" s="578"/>
      <c r="V6" s="579" t="s">
        <v>204</v>
      </c>
      <c r="W6" s="362"/>
      <c r="X6" s="362"/>
      <c r="Y6" s="362"/>
      <c r="Z6" s="362"/>
      <c r="AA6" s="361" t="s">
        <v>205</v>
      </c>
      <c r="AB6" s="362"/>
      <c r="AC6" s="362"/>
      <c r="AD6" s="362"/>
      <c r="AE6" s="362"/>
      <c r="AF6" s="580" t="s">
        <v>206</v>
      </c>
      <c r="AG6" s="581"/>
      <c r="AH6" s="581"/>
      <c r="AI6" s="581"/>
      <c r="AJ6" s="582"/>
    </row>
    <row r="7" spans="1:37" s="99" customFormat="1" ht="21.9" customHeight="1" x14ac:dyDescent="0.3">
      <c r="B7" s="163"/>
      <c r="C7" s="378" t="s">
        <v>207</v>
      </c>
      <c r="D7" s="379"/>
      <c r="E7" s="379"/>
      <c r="F7" s="379"/>
      <c r="G7" s="379"/>
      <c r="H7" s="379"/>
      <c r="I7" s="379"/>
      <c r="J7" s="561"/>
      <c r="K7" s="562" t="s">
        <v>69</v>
      </c>
      <c r="L7" s="563"/>
      <c r="M7" s="563" t="s">
        <v>208</v>
      </c>
      <c r="N7" s="563"/>
      <c r="O7" s="563" t="s">
        <v>209</v>
      </c>
      <c r="P7" s="563"/>
      <c r="Q7" s="563"/>
      <c r="R7" s="563" t="s">
        <v>210</v>
      </c>
      <c r="S7" s="563"/>
      <c r="T7" s="563"/>
      <c r="U7" s="564"/>
      <c r="V7" s="565" t="s">
        <v>211</v>
      </c>
      <c r="W7" s="379"/>
      <c r="X7" s="379"/>
      <c r="Y7" s="379"/>
      <c r="Z7" s="379"/>
      <c r="AA7" s="378" t="s">
        <v>211</v>
      </c>
      <c r="AB7" s="379"/>
      <c r="AC7" s="379"/>
      <c r="AD7" s="379"/>
      <c r="AE7" s="379"/>
      <c r="AF7" s="566" t="s">
        <v>211</v>
      </c>
      <c r="AG7" s="567"/>
      <c r="AH7" s="567"/>
      <c r="AI7" s="567"/>
      <c r="AJ7" s="568"/>
    </row>
    <row r="8" spans="1:37" ht="21.9" customHeight="1" x14ac:dyDescent="0.25">
      <c r="B8" s="216"/>
      <c r="C8" s="553"/>
      <c r="D8" s="554"/>
      <c r="E8" s="554"/>
      <c r="F8" s="554"/>
      <c r="G8" s="554"/>
      <c r="H8" s="554"/>
      <c r="I8" s="554"/>
      <c r="J8" s="555"/>
      <c r="K8" s="556"/>
      <c r="L8" s="557"/>
      <c r="M8" s="557"/>
      <c r="N8" s="557"/>
      <c r="O8" s="558"/>
      <c r="P8" s="558"/>
      <c r="Q8" s="558"/>
      <c r="R8" s="538" t="str">
        <f>IF(K8="","",K8*O8)</f>
        <v/>
      </c>
      <c r="S8" s="538"/>
      <c r="T8" s="538"/>
      <c r="U8" s="559"/>
      <c r="V8" s="560"/>
      <c r="W8" s="541"/>
      <c r="X8" s="538" t="str">
        <f>IF(V8="","",V8*O8)</f>
        <v/>
      </c>
      <c r="Y8" s="538"/>
      <c r="Z8" s="539"/>
      <c r="AA8" s="540"/>
      <c r="AB8" s="541"/>
      <c r="AC8" s="538" t="str">
        <f>IF(AA8="","",AA8*O8)</f>
        <v/>
      </c>
      <c r="AD8" s="538"/>
      <c r="AE8" s="539"/>
      <c r="AF8" s="542" t="str">
        <f t="shared" ref="AF8:AF10" si="0">IF((V8-AA8)=0,"",(V8-AA8))</f>
        <v/>
      </c>
      <c r="AG8" s="543"/>
      <c r="AH8" s="538" t="str">
        <f>IF(AF8="","",AF8*O8)</f>
        <v/>
      </c>
      <c r="AI8" s="538"/>
      <c r="AJ8" s="544"/>
    </row>
    <row r="9" spans="1:37" ht="21.9" customHeight="1" x14ac:dyDescent="0.3">
      <c r="B9" s="217"/>
      <c r="C9" s="553"/>
      <c r="D9" s="554"/>
      <c r="E9" s="554"/>
      <c r="F9" s="554"/>
      <c r="G9" s="554"/>
      <c r="H9" s="554"/>
      <c r="I9" s="554"/>
      <c r="J9" s="555"/>
      <c r="K9" s="556"/>
      <c r="L9" s="557"/>
      <c r="M9" s="557"/>
      <c r="N9" s="557"/>
      <c r="O9" s="558"/>
      <c r="P9" s="558"/>
      <c r="Q9" s="558"/>
      <c r="R9" s="538" t="str">
        <f t="shared" ref="R9:R27" si="1">IF(K9="","",K9*O9)</f>
        <v/>
      </c>
      <c r="S9" s="538"/>
      <c r="T9" s="538"/>
      <c r="U9" s="559"/>
      <c r="V9" s="560"/>
      <c r="W9" s="541"/>
      <c r="X9" s="538" t="str">
        <f t="shared" ref="X9:X27" si="2">IF(V9="","",V9*O9)</f>
        <v/>
      </c>
      <c r="Y9" s="538"/>
      <c r="Z9" s="539"/>
      <c r="AA9" s="540"/>
      <c r="AB9" s="541"/>
      <c r="AC9" s="538" t="str">
        <f t="shared" ref="AC9:AC27" si="3">IF(AA9="","",AA9*O9)</f>
        <v/>
      </c>
      <c r="AD9" s="538"/>
      <c r="AE9" s="539"/>
      <c r="AF9" s="542" t="str">
        <f t="shared" si="0"/>
        <v/>
      </c>
      <c r="AG9" s="543"/>
      <c r="AH9" s="538" t="str">
        <f t="shared" ref="AH9:AH27" si="4">IF(AF9="","",AF9*O9)</f>
        <v/>
      </c>
      <c r="AI9" s="538"/>
      <c r="AJ9" s="544"/>
    </row>
    <row r="10" spans="1:37" ht="21.9" customHeight="1" x14ac:dyDescent="0.3">
      <c r="B10" s="217"/>
      <c r="C10" s="553"/>
      <c r="D10" s="554"/>
      <c r="E10" s="554"/>
      <c r="F10" s="554"/>
      <c r="G10" s="554"/>
      <c r="H10" s="554"/>
      <c r="I10" s="554"/>
      <c r="J10" s="555"/>
      <c r="K10" s="556"/>
      <c r="L10" s="557"/>
      <c r="M10" s="557"/>
      <c r="N10" s="557"/>
      <c r="O10" s="558"/>
      <c r="P10" s="558"/>
      <c r="Q10" s="558"/>
      <c r="R10" s="538" t="str">
        <f t="shared" si="1"/>
        <v/>
      </c>
      <c r="S10" s="538"/>
      <c r="T10" s="538"/>
      <c r="U10" s="559"/>
      <c r="V10" s="560"/>
      <c r="W10" s="541"/>
      <c r="X10" s="538" t="str">
        <f t="shared" si="2"/>
        <v/>
      </c>
      <c r="Y10" s="538"/>
      <c r="Z10" s="539"/>
      <c r="AA10" s="540"/>
      <c r="AB10" s="541"/>
      <c r="AC10" s="538" t="str">
        <f t="shared" si="3"/>
        <v/>
      </c>
      <c r="AD10" s="538"/>
      <c r="AE10" s="539"/>
      <c r="AF10" s="542" t="str">
        <f t="shared" si="0"/>
        <v/>
      </c>
      <c r="AG10" s="543"/>
      <c r="AH10" s="538" t="str">
        <f t="shared" si="4"/>
        <v/>
      </c>
      <c r="AI10" s="538"/>
      <c r="AJ10" s="544"/>
    </row>
    <row r="11" spans="1:37" ht="21.9" customHeight="1" x14ac:dyDescent="0.3">
      <c r="B11" s="217"/>
      <c r="C11" s="553"/>
      <c r="D11" s="554"/>
      <c r="E11" s="554"/>
      <c r="F11" s="554"/>
      <c r="G11" s="554"/>
      <c r="H11" s="554"/>
      <c r="I11" s="554"/>
      <c r="J11" s="555"/>
      <c r="K11" s="556"/>
      <c r="L11" s="557"/>
      <c r="M11" s="557"/>
      <c r="N11" s="557"/>
      <c r="O11" s="558"/>
      <c r="P11" s="558"/>
      <c r="Q11" s="558"/>
      <c r="R11" s="538" t="str">
        <f t="shared" si="1"/>
        <v/>
      </c>
      <c r="S11" s="538"/>
      <c r="T11" s="538"/>
      <c r="U11" s="559"/>
      <c r="V11" s="560"/>
      <c r="W11" s="541"/>
      <c r="X11" s="538" t="str">
        <f t="shared" si="2"/>
        <v/>
      </c>
      <c r="Y11" s="538"/>
      <c r="Z11" s="539"/>
      <c r="AA11" s="540"/>
      <c r="AB11" s="541"/>
      <c r="AC11" s="538" t="str">
        <f t="shared" si="3"/>
        <v/>
      </c>
      <c r="AD11" s="538"/>
      <c r="AE11" s="539"/>
      <c r="AF11" s="542" t="str">
        <f>IF((V11-AA11)=0,"",(V11-AA11))</f>
        <v/>
      </c>
      <c r="AG11" s="543"/>
      <c r="AH11" s="538" t="str">
        <f t="shared" si="4"/>
        <v/>
      </c>
      <c r="AI11" s="538"/>
      <c r="AJ11" s="544"/>
    </row>
    <row r="12" spans="1:37" ht="21.9" customHeight="1" x14ac:dyDescent="0.3">
      <c r="B12" s="217"/>
      <c r="C12" s="553"/>
      <c r="D12" s="554"/>
      <c r="E12" s="554"/>
      <c r="F12" s="554"/>
      <c r="G12" s="554"/>
      <c r="H12" s="554"/>
      <c r="I12" s="554"/>
      <c r="J12" s="555"/>
      <c r="K12" s="556"/>
      <c r="L12" s="557"/>
      <c r="M12" s="557"/>
      <c r="N12" s="557"/>
      <c r="O12" s="558"/>
      <c r="P12" s="558"/>
      <c r="Q12" s="558"/>
      <c r="R12" s="538" t="str">
        <f t="shared" si="1"/>
        <v/>
      </c>
      <c r="S12" s="538"/>
      <c r="T12" s="538"/>
      <c r="U12" s="559"/>
      <c r="V12" s="560"/>
      <c r="W12" s="541"/>
      <c r="X12" s="538" t="str">
        <f t="shared" si="2"/>
        <v/>
      </c>
      <c r="Y12" s="538"/>
      <c r="Z12" s="539"/>
      <c r="AA12" s="540"/>
      <c r="AB12" s="541"/>
      <c r="AC12" s="538" t="str">
        <f t="shared" si="3"/>
        <v/>
      </c>
      <c r="AD12" s="538"/>
      <c r="AE12" s="539"/>
      <c r="AF12" s="542" t="str">
        <f t="shared" ref="AF12:AF27" si="5">IF((V12-AA12)=0,"",(V12-AA12))</f>
        <v/>
      </c>
      <c r="AG12" s="543"/>
      <c r="AH12" s="538" t="str">
        <f t="shared" si="4"/>
        <v/>
      </c>
      <c r="AI12" s="538"/>
      <c r="AJ12" s="544"/>
    </row>
    <row r="13" spans="1:37" ht="21.9" customHeight="1" x14ac:dyDescent="0.3">
      <c r="B13" s="218"/>
      <c r="C13" s="553"/>
      <c r="D13" s="554"/>
      <c r="E13" s="554"/>
      <c r="F13" s="554"/>
      <c r="G13" s="554"/>
      <c r="H13" s="554"/>
      <c r="I13" s="554"/>
      <c r="J13" s="555"/>
      <c r="K13" s="556"/>
      <c r="L13" s="557"/>
      <c r="M13" s="557"/>
      <c r="N13" s="557"/>
      <c r="O13" s="558"/>
      <c r="P13" s="558"/>
      <c r="Q13" s="558"/>
      <c r="R13" s="538" t="str">
        <f t="shared" si="1"/>
        <v/>
      </c>
      <c r="S13" s="538"/>
      <c r="T13" s="538"/>
      <c r="U13" s="559"/>
      <c r="V13" s="560"/>
      <c r="W13" s="541"/>
      <c r="X13" s="538" t="str">
        <f t="shared" si="2"/>
        <v/>
      </c>
      <c r="Y13" s="538"/>
      <c r="Z13" s="539"/>
      <c r="AA13" s="540"/>
      <c r="AB13" s="541"/>
      <c r="AC13" s="538" t="str">
        <f t="shared" si="3"/>
        <v/>
      </c>
      <c r="AD13" s="538"/>
      <c r="AE13" s="539"/>
      <c r="AF13" s="542" t="str">
        <f t="shared" si="5"/>
        <v/>
      </c>
      <c r="AG13" s="543"/>
      <c r="AH13" s="538" t="str">
        <f t="shared" si="4"/>
        <v/>
      </c>
      <c r="AI13" s="538"/>
      <c r="AJ13" s="544"/>
    </row>
    <row r="14" spans="1:37" ht="21.9" customHeight="1" x14ac:dyDescent="0.3">
      <c r="B14" s="218"/>
      <c r="C14" s="553"/>
      <c r="D14" s="554"/>
      <c r="E14" s="554"/>
      <c r="F14" s="554"/>
      <c r="G14" s="554"/>
      <c r="H14" s="554"/>
      <c r="I14" s="554"/>
      <c r="J14" s="555"/>
      <c r="K14" s="556"/>
      <c r="L14" s="557"/>
      <c r="M14" s="557"/>
      <c r="N14" s="557"/>
      <c r="O14" s="558"/>
      <c r="P14" s="558"/>
      <c r="Q14" s="558"/>
      <c r="R14" s="538" t="str">
        <f t="shared" si="1"/>
        <v/>
      </c>
      <c r="S14" s="538"/>
      <c r="T14" s="538"/>
      <c r="U14" s="559"/>
      <c r="V14" s="560"/>
      <c r="W14" s="541"/>
      <c r="X14" s="538" t="str">
        <f t="shared" si="2"/>
        <v/>
      </c>
      <c r="Y14" s="538"/>
      <c r="Z14" s="539"/>
      <c r="AA14" s="540"/>
      <c r="AB14" s="541"/>
      <c r="AC14" s="538" t="str">
        <f t="shared" si="3"/>
        <v/>
      </c>
      <c r="AD14" s="538"/>
      <c r="AE14" s="539"/>
      <c r="AF14" s="542" t="str">
        <f t="shared" si="5"/>
        <v/>
      </c>
      <c r="AG14" s="543"/>
      <c r="AH14" s="538" t="str">
        <f t="shared" si="4"/>
        <v/>
      </c>
      <c r="AI14" s="538"/>
      <c r="AJ14" s="544"/>
    </row>
    <row r="15" spans="1:37" ht="21.9" customHeight="1" x14ac:dyDescent="0.3">
      <c r="B15" s="218"/>
      <c r="C15" s="553"/>
      <c r="D15" s="554"/>
      <c r="E15" s="554"/>
      <c r="F15" s="554"/>
      <c r="G15" s="554"/>
      <c r="H15" s="554"/>
      <c r="I15" s="554"/>
      <c r="J15" s="555"/>
      <c r="K15" s="556"/>
      <c r="L15" s="557"/>
      <c r="M15" s="557"/>
      <c r="N15" s="557"/>
      <c r="O15" s="558"/>
      <c r="P15" s="558"/>
      <c r="Q15" s="558"/>
      <c r="R15" s="538" t="str">
        <f t="shared" si="1"/>
        <v/>
      </c>
      <c r="S15" s="538"/>
      <c r="T15" s="538"/>
      <c r="U15" s="559"/>
      <c r="V15" s="560"/>
      <c r="W15" s="541"/>
      <c r="X15" s="538" t="str">
        <f t="shared" si="2"/>
        <v/>
      </c>
      <c r="Y15" s="538"/>
      <c r="Z15" s="539"/>
      <c r="AA15" s="540"/>
      <c r="AB15" s="541"/>
      <c r="AC15" s="538" t="str">
        <f t="shared" si="3"/>
        <v/>
      </c>
      <c r="AD15" s="538"/>
      <c r="AE15" s="539"/>
      <c r="AF15" s="542" t="str">
        <f t="shared" si="5"/>
        <v/>
      </c>
      <c r="AG15" s="543"/>
      <c r="AH15" s="538" t="str">
        <f t="shared" si="4"/>
        <v/>
      </c>
      <c r="AI15" s="538"/>
      <c r="AJ15" s="544"/>
    </row>
    <row r="16" spans="1:37" ht="21.9" customHeight="1" x14ac:dyDescent="0.3">
      <c r="B16" s="218"/>
      <c r="C16" s="553"/>
      <c r="D16" s="554"/>
      <c r="E16" s="554"/>
      <c r="F16" s="554"/>
      <c r="G16" s="554"/>
      <c r="H16" s="554"/>
      <c r="I16" s="554"/>
      <c r="J16" s="555"/>
      <c r="K16" s="556"/>
      <c r="L16" s="557"/>
      <c r="M16" s="557"/>
      <c r="N16" s="557"/>
      <c r="O16" s="558"/>
      <c r="P16" s="558"/>
      <c r="Q16" s="558"/>
      <c r="R16" s="538" t="str">
        <f t="shared" si="1"/>
        <v/>
      </c>
      <c r="S16" s="538"/>
      <c r="T16" s="538"/>
      <c r="U16" s="559"/>
      <c r="V16" s="560"/>
      <c r="W16" s="541"/>
      <c r="X16" s="538" t="str">
        <f t="shared" si="2"/>
        <v/>
      </c>
      <c r="Y16" s="538"/>
      <c r="Z16" s="539"/>
      <c r="AA16" s="540"/>
      <c r="AB16" s="541"/>
      <c r="AC16" s="538" t="str">
        <f t="shared" si="3"/>
        <v/>
      </c>
      <c r="AD16" s="538"/>
      <c r="AE16" s="539"/>
      <c r="AF16" s="542" t="str">
        <f t="shared" si="5"/>
        <v/>
      </c>
      <c r="AG16" s="543"/>
      <c r="AH16" s="538" t="str">
        <f t="shared" si="4"/>
        <v/>
      </c>
      <c r="AI16" s="538"/>
      <c r="AJ16" s="544"/>
    </row>
    <row r="17" spans="2:36" ht="21.9" customHeight="1" x14ac:dyDescent="0.3">
      <c r="B17" s="218"/>
      <c r="C17" s="553"/>
      <c r="D17" s="554"/>
      <c r="E17" s="554"/>
      <c r="F17" s="554"/>
      <c r="G17" s="554"/>
      <c r="H17" s="554"/>
      <c r="I17" s="554"/>
      <c r="J17" s="555"/>
      <c r="K17" s="556"/>
      <c r="L17" s="557"/>
      <c r="M17" s="557"/>
      <c r="N17" s="557"/>
      <c r="O17" s="558"/>
      <c r="P17" s="558"/>
      <c r="Q17" s="558"/>
      <c r="R17" s="538" t="str">
        <f t="shared" si="1"/>
        <v/>
      </c>
      <c r="S17" s="538"/>
      <c r="T17" s="538"/>
      <c r="U17" s="559"/>
      <c r="V17" s="560"/>
      <c r="W17" s="541"/>
      <c r="X17" s="538" t="str">
        <f t="shared" si="2"/>
        <v/>
      </c>
      <c r="Y17" s="538"/>
      <c r="Z17" s="539"/>
      <c r="AA17" s="540"/>
      <c r="AB17" s="541"/>
      <c r="AC17" s="538" t="str">
        <f t="shared" si="3"/>
        <v/>
      </c>
      <c r="AD17" s="538"/>
      <c r="AE17" s="539"/>
      <c r="AF17" s="542" t="str">
        <f t="shared" si="5"/>
        <v/>
      </c>
      <c r="AG17" s="543"/>
      <c r="AH17" s="538" t="str">
        <f t="shared" si="4"/>
        <v/>
      </c>
      <c r="AI17" s="538"/>
      <c r="AJ17" s="544"/>
    </row>
    <row r="18" spans="2:36" ht="21.9" customHeight="1" x14ac:dyDescent="0.3">
      <c r="B18" s="219"/>
      <c r="C18" s="553"/>
      <c r="D18" s="554"/>
      <c r="E18" s="554"/>
      <c r="F18" s="554"/>
      <c r="G18" s="554"/>
      <c r="H18" s="554"/>
      <c r="I18" s="554"/>
      <c r="J18" s="555"/>
      <c r="K18" s="556"/>
      <c r="L18" s="557"/>
      <c r="M18" s="557"/>
      <c r="N18" s="557"/>
      <c r="O18" s="558"/>
      <c r="P18" s="558"/>
      <c r="Q18" s="558"/>
      <c r="R18" s="538" t="str">
        <f t="shared" si="1"/>
        <v/>
      </c>
      <c r="S18" s="538"/>
      <c r="T18" s="538"/>
      <c r="U18" s="559"/>
      <c r="V18" s="560"/>
      <c r="W18" s="541"/>
      <c r="X18" s="538" t="str">
        <f t="shared" si="2"/>
        <v/>
      </c>
      <c r="Y18" s="538"/>
      <c r="Z18" s="539"/>
      <c r="AA18" s="540"/>
      <c r="AB18" s="541"/>
      <c r="AC18" s="538" t="str">
        <f t="shared" si="3"/>
        <v/>
      </c>
      <c r="AD18" s="538"/>
      <c r="AE18" s="539"/>
      <c r="AF18" s="542" t="str">
        <f t="shared" si="5"/>
        <v/>
      </c>
      <c r="AG18" s="543"/>
      <c r="AH18" s="538" t="str">
        <f t="shared" si="4"/>
        <v/>
      </c>
      <c r="AI18" s="538"/>
      <c r="AJ18" s="544"/>
    </row>
    <row r="19" spans="2:36" ht="21.9" customHeight="1" x14ac:dyDescent="0.3">
      <c r="B19" s="219"/>
      <c r="C19" s="553"/>
      <c r="D19" s="554"/>
      <c r="E19" s="554"/>
      <c r="F19" s="554"/>
      <c r="G19" s="554"/>
      <c r="H19" s="554"/>
      <c r="I19" s="554"/>
      <c r="J19" s="555"/>
      <c r="K19" s="556"/>
      <c r="L19" s="557"/>
      <c r="M19" s="557"/>
      <c r="N19" s="557"/>
      <c r="O19" s="558"/>
      <c r="P19" s="558"/>
      <c r="Q19" s="558"/>
      <c r="R19" s="538" t="str">
        <f t="shared" si="1"/>
        <v/>
      </c>
      <c r="S19" s="538"/>
      <c r="T19" s="538"/>
      <c r="U19" s="559"/>
      <c r="V19" s="560"/>
      <c r="W19" s="541"/>
      <c r="X19" s="538" t="str">
        <f t="shared" si="2"/>
        <v/>
      </c>
      <c r="Y19" s="538"/>
      <c r="Z19" s="539"/>
      <c r="AA19" s="540"/>
      <c r="AB19" s="541"/>
      <c r="AC19" s="538" t="str">
        <f t="shared" si="3"/>
        <v/>
      </c>
      <c r="AD19" s="538"/>
      <c r="AE19" s="539"/>
      <c r="AF19" s="542" t="str">
        <f t="shared" si="5"/>
        <v/>
      </c>
      <c r="AG19" s="543"/>
      <c r="AH19" s="538" t="str">
        <f t="shared" si="4"/>
        <v/>
      </c>
      <c r="AI19" s="538"/>
      <c r="AJ19" s="544"/>
    </row>
    <row r="20" spans="2:36" ht="21.9" customHeight="1" x14ac:dyDescent="0.3">
      <c r="B20" s="217"/>
      <c r="C20" s="553"/>
      <c r="D20" s="554"/>
      <c r="E20" s="554"/>
      <c r="F20" s="554"/>
      <c r="G20" s="554"/>
      <c r="H20" s="554"/>
      <c r="I20" s="554"/>
      <c r="J20" s="555"/>
      <c r="K20" s="556"/>
      <c r="L20" s="557"/>
      <c r="M20" s="557"/>
      <c r="N20" s="557"/>
      <c r="O20" s="558"/>
      <c r="P20" s="558"/>
      <c r="Q20" s="558"/>
      <c r="R20" s="538" t="str">
        <f t="shared" si="1"/>
        <v/>
      </c>
      <c r="S20" s="538"/>
      <c r="T20" s="538"/>
      <c r="U20" s="559"/>
      <c r="V20" s="560"/>
      <c r="W20" s="541"/>
      <c r="X20" s="538" t="str">
        <f t="shared" si="2"/>
        <v/>
      </c>
      <c r="Y20" s="538"/>
      <c r="Z20" s="539"/>
      <c r="AA20" s="540"/>
      <c r="AB20" s="541"/>
      <c r="AC20" s="538" t="str">
        <f t="shared" si="3"/>
        <v/>
      </c>
      <c r="AD20" s="538"/>
      <c r="AE20" s="539"/>
      <c r="AF20" s="542" t="str">
        <f t="shared" si="5"/>
        <v/>
      </c>
      <c r="AG20" s="543"/>
      <c r="AH20" s="538" t="str">
        <f t="shared" si="4"/>
        <v/>
      </c>
      <c r="AI20" s="538"/>
      <c r="AJ20" s="544"/>
    </row>
    <row r="21" spans="2:36" ht="21.9" customHeight="1" x14ac:dyDescent="0.3">
      <c r="B21" s="219"/>
      <c r="C21" s="553"/>
      <c r="D21" s="554"/>
      <c r="E21" s="554"/>
      <c r="F21" s="554"/>
      <c r="G21" s="554"/>
      <c r="H21" s="554"/>
      <c r="I21" s="554"/>
      <c r="J21" s="555"/>
      <c r="K21" s="556"/>
      <c r="L21" s="557"/>
      <c r="M21" s="557"/>
      <c r="N21" s="557"/>
      <c r="O21" s="558"/>
      <c r="P21" s="558"/>
      <c r="Q21" s="558"/>
      <c r="R21" s="538" t="str">
        <f t="shared" si="1"/>
        <v/>
      </c>
      <c r="S21" s="538"/>
      <c r="T21" s="538"/>
      <c r="U21" s="559"/>
      <c r="V21" s="560"/>
      <c r="W21" s="541"/>
      <c r="X21" s="538" t="str">
        <f t="shared" si="2"/>
        <v/>
      </c>
      <c r="Y21" s="538"/>
      <c r="Z21" s="539"/>
      <c r="AA21" s="540"/>
      <c r="AB21" s="541"/>
      <c r="AC21" s="538" t="str">
        <f t="shared" si="3"/>
        <v/>
      </c>
      <c r="AD21" s="538"/>
      <c r="AE21" s="539"/>
      <c r="AF21" s="542" t="str">
        <f t="shared" si="5"/>
        <v/>
      </c>
      <c r="AG21" s="543"/>
      <c r="AH21" s="538" t="str">
        <f t="shared" si="4"/>
        <v/>
      </c>
      <c r="AI21" s="538"/>
      <c r="AJ21" s="544"/>
    </row>
    <row r="22" spans="2:36" ht="21.9" customHeight="1" x14ac:dyDescent="0.3">
      <c r="B22" s="218"/>
      <c r="C22" s="553"/>
      <c r="D22" s="554"/>
      <c r="E22" s="554"/>
      <c r="F22" s="554"/>
      <c r="G22" s="554"/>
      <c r="H22" s="554"/>
      <c r="I22" s="554"/>
      <c r="J22" s="555"/>
      <c r="K22" s="556"/>
      <c r="L22" s="557"/>
      <c r="M22" s="557"/>
      <c r="N22" s="557"/>
      <c r="O22" s="558"/>
      <c r="P22" s="558"/>
      <c r="Q22" s="558"/>
      <c r="R22" s="538" t="str">
        <f t="shared" si="1"/>
        <v/>
      </c>
      <c r="S22" s="538"/>
      <c r="T22" s="538"/>
      <c r="U22" s="559"/>
      <c r="V22" s="560"/>
      <c r="W22" s="541"/>
      <c r="X22" s="538" t="str">
        <f t="shared" si="2"/>
        <v/>
      </c>
      <c r="Y22" s="538"/>
      <c r="Z22" s="539"/>
      <c r="AA22" s="540"/>
      <c r="AB22" s="541"/>
      <c r="AC22" s="538" t="str">
        <f t="shared" si="3"/>
        <v/>
      </c>
      <c r="AD22" s="538"/>
      <c r="AE22" s="539"/>
      <c r="AF22" s="542" t="str">
        <f t="shared" si="5"/>
        <v/>
      </c>
      <c r="AG22" s="543"/>
      <c r="AH22" s="538" t="str">
        <f t="shared" si="4"/>
        <v/>
      </c>
      <c r="AI22" s="538"/>
      <c r="AJ22" s="544"/>
    </row>
    <row r="23" spans="2:36" ht="21.9" customHeight="1" x14ac:dyDescent="0.3">
      <c r="B23" s="218"/>
      <c r="C23" s="553"/>
      <c r="D23" s="554"/>
      <c r="E23" s="554"/>
      <c r="F23" s="554"/>
      <c r="G23" s="554"/>
      <c r="H23" s="554"/>
      <c r="I23" s="554"/>
      <c r="J23" s="555"/>
      <c r="K23" s="556"/>
      <c r="L23" s="557"/>
      <c r="M23" s="557"/>
      <c r="N23" s="557"/>
      <c r="O23" s="558"/>
      <c r="P23" s="558"/>
      <c r="Q23" s="558"/>
      <c r="R23" s="538" t="str">
        <f t="shared" si="1"/>
        <v/>
      </c>
      <c r="S23" s="538"/>
      <c r="T23" s="538"/>
      <c r="U23" s="559"/>
      <c r="V23" s="560"/>
      <c r="W23" s="541"/>
      <c r="X23" s="538" t="str">
        <f t="shared" si="2"/>
        <v/>
      </c>
      <c r="Y23" s="538"/>
      <c r="Z23" s="539"/>
      <c r="AA23" s="540"/>
      <c r="AB23" s="541"/>
      <c r="AC23" s="538" t="str">
        <f t="shared" si="3"/>
        <v/>
      </c>
      <c r="AD23" s="538"/>
      <c r="AE23" s="539"/>
      <c r="AF23" s="542" t="str">
        <f t="shared" si="5"/>
        <v/>
      </c>
      <c r="AG23" s="543"/>
      <c r="AH23" s="538" t="str">
        <f t="shared" si="4"/>
        <v/>
      </c>
      <c r="AI23" s="538"/>
      <c r="AJ23" s="544"/>
    </row>
    <row r="24" spans="2:36" ht="21.9" customHeight="1" x14ac:dyDescent="0.3">
      <c r="B24" s="218"/>
      <c r="C24" s="553"/>
      <c r="D24" s="554"/>
      <c r="E24" s="554"/>
      <c r="F24" s="554"/>
      <c r="G24" s="554"/>
      <c r="H24" s="554"/>
      <c r="I24" s="554"/>
      <c r="J24" s="555"/>
      <c r="K24" s="556"/>
      <c r="L24" s="557"/>
      <c r="M24" s="557"/>
      <c r="N24" s="557"/>
      <c r="O24" s="558"/>
      <c r="P24" s="558"/>
      <c r="Q24" s="558"/>
      <c r="R24" s="538" t="str">
        <f t="shared" si="1"/>
        <v/>
      </c>
      <c r="S24" s="538"/>
      <c r="T24" s="538"/>
      <c r="U24" s="559"/>
      <c r="V24" s="560"/>
      <c r="W24" s="541"/>
      <c r="X24" s="538" t="str">
        <f t="shared" si="2"/>
        <v/>
      </c>
      <c r="Y24" s="538"/>
      <c r="Z24" s="539"/>
      <c r="AA24" s="540"/>
      <c r="AB24" s="541"/>
      <c r="AC24" s="538" t="str">
        <f t="shared" si="3"/>
        <v/>
      </c>
      <c r="AD24" s="538"/>
      <c r="AE24" s="539"/>
      <c r="AF24" s="542" t="str">
        <f t="shared" si="5"/>
        <v/>
      </c>
      <c r="AG24" s="543"/>
      <c r="AH24" s="538" t="str">
        <f t="shared" si="4"/>
        <v/>
      </c>
      <c r="AI24" s="538"/>
      <c r="AJ24" s="544"/>
    </row>
    <row r="25" spans="2:36" ht="21.9" customHeight="1" x14ac:dyDescent="0.3">
      <c r="B25" s="218"/>
      <c r="C25" s="553"/>
      <c r="D25" s="554"/>
      <c r="E25" s="554"/>
      <c r="F25" s="554"/>
      <c r="G25" s="554"/>
      <c r="H25" s="554"/>
      <c r="I25" s="554"/>
      <c r="J25" s="555"/>
      <c r="K25" s="556"/>
      <c r="L25" s="557"/>
      <c r="M25" s="557"/>
      <c r="N25" s="557"/>
      <c r="O25" s="558"/>
      <c r="P25" s="558"/>
      <c r="Q25" s="558"/>
      <c r="R25" s="538" t="str">
        <f t="shared" si="1"/>
        <v/>
      </c>
      <c r="S25" s="538"/>
      <c r="T25" s="538"/>
      <c r="U25" s="559"/>
      <c r="V25" s="560"/>
      <c r="W25" s="541"/>
      <c r="X25" s="538" t="str">
        <f t="shared" si="2"/>
        <v/>
      </c>
      <c r="Y25" s="538"/>
      <c r="Z25" s="539"/>
      <c r="AA25" s="540"/>
      <c r="AB25" s="541"/>
      <c r="AC25" s="538" t="str">
        <f t="shared" si="3"/>
        <v/>
      </c>
      <c r="AD25" s="538"/>
      <c r="AE25" s="539"/>
      <c r="AF25" s="542" t="str">
        <f t="shared" si="5"/>
        <v/>
      </c>
      <c r="AG25" s="543"/>
      <c r="AH25" s="538" t="str">
        <f t="shared" si="4"/>
        <v/>
      </c>
      <c r="AI25" s="538"/>
      <c r="AJ25" s="544"/>
    </row>
    <row r="26" spans="2:36" ht="21.9" customHeight="1" x14ac:dyDescent="0.3">
      <c r="B26" s="219"/>
      <c r="C26" s="553"/>
      <c r="D26" s="554"/>
      <c r="E26" s="554"/>
      <c r="F26" s="554"/>
      <c r="G26" s="554"/>
      <c r="H26" s="554"/>
      <c r="I26" s="554"/>
      <c r="J26" s="555"/>
      <c r="K26" s="556"/>
      <c r="L26" s="557"/>
      <c r="M26" s="557"/>
      <c r="N26" s="557"/>
      <c r="O26" s="558"/>
      <c r="P26" s="558"/>
      <c r="Q26" s="558"/>
      <c r="R26" s="538" t="str">
        <f t="shared" si="1"/>
        <v/>
      </c>
      <c r="S26" s="538"/>
      <c r="T26" s="538"/>
      <c r="U26" s="559"/>
      <c r="V26" s="560"/>
      <c r="W26" s="541"/>
      <c r="X26" s="538" t="str">
        <f t="shared" si="2"/>
        <v/>
      </c>
      <c r="Y26" s="538"/>
      <c r="Z26" s="539"/>
      <c r="AA26" s="540"/>
      <c r="AB26" s="541"/>
      <c r="AC26" s="538" t="str">
        <f t="shared" si="3"/>
        <v/>
      </c>
      <c r="AD26" s="538"/>
      <c r="AE26" s="539"/>
      <c r="AF26" s="542" t="str">
        <f t="shared" si="5"/>
        <v/>
      </c>
      <c r="AG26" s="543"/>
      <c r="AH26" s="538" t="str">
        <f t="shared" si="4"/>
        <v/>
      </c>
      <c r="AI26" s="538"/>
      <c r="AJ26" s="544"/>
    </row>
    <row r="27" spans="2:36" ht="21.9" customHeight="1" x14ac:dyDescent="0.3">
      <c r="B27" s="219"/>
      <c r="C27" s="553"/>
      <c r="D27" s="554"/>
      <c r="E27" s="554"/>
      <c r="F27" s="554"/>
      <c r="G27" s="554"/>
      <c r="H27" s="554"/>
      <c r="I27" s="554"/>
      <c r="J27" s="555"/>
      <c r="K27" s="556"/>
      <c r="L27" s="557"/>
      <c r="M27" s="557"/>
      <c r="N27" s="557"/>
      <c r="O27" s="558"/>
      <c r="P27" s="558"/>
      <c r="Q27" s="558"/>
      <c r="R27" s="538" t="str">
        <f t="shared" si="1"/>
        <v/>
      </c>
      <c r="S27" s="538"/>
      <c r="T27" s="538"/>
      <c r="U27" s="559"/>
      <c r="V27" s="560"/>
      <c r="W27" s="541"/>
      <c r="X27" s="538" t="str">
        <f t="shared" si="2"/>
        <v/>
      </c>
      <c r="Y27" s="538"/>
      <c r="Z27" s="539"/>
      <c r="AA27" s="540"/>
      <c r="AB27" s="541"/>
      <c r="AC27" s="538" t="str">
        <f t="shared" si="3"/>
        <v/>
      </c>
      <c r="AD27" s="538"/>
      <c r="AE27" s="539"/>
      <c r="AF27" s="542" t="str">
        <f t="shared" si="5"/>
        <v/>
      </c>
      <c r="AG27" s="543"/>
      <c r="AH27" s="538" t="str">
        <f t="shared" si="4"/>
        <v/>
      </c>
      <c r="AI27" s="538"/>
      <c r="AJ27" s="544"/>
    </row>
    <row r="28" spans="2:36" ht="21.9" customHeight="1" thickBot="1" x14ac:dyDescent="0.35">
      <c r="B28" s="545" t="s">
        <v>212</v>
      </c>
      <c r="C28" s="546"/>
      <c r="D28" s="546"/>
      <c r="E28" s="546"/>
      <c r="F28" s="546"/>
      <c r="G28" s="546"/>
      <c r="H28" s="546"/>
      <c r="I28" s="546"/>
      <c r="J28" s="546"/>
      <c r="K28" s="546"/>
      <c r="L28" s="546"/>
      <c r="M28" s="546"/>
      <c r="N28" s="546"/>
      <c r="O28" s="546"/>
      <c r="P28" s="546"/>
      <c r="Q28" s="547"/>
      <c r="R28" s="548">
        <f>IF((SUM(R8:U27))="","",(SUM(R8:U27)))</f>
        <v>0</v>
      </c>
      <c r="S28" s="549"/>
      <c r="T28" s="549"/>
      <c r="U28" s="549"/>
      <c r="V28" s="550" t="e">
        <f>X28/$R$28</f>
        <v>#DIV/0!</v>
      </c>
      <c r="W28" s="551"/>
      <c r="X28" s="533">
        <f>SUM(X8:Z27)</f>
        <v>0</v>
      </c>
      <c r="Y28" s="533"/>
      <c r="Z28" s="533"/>
      <c r="AA28" s="552" t="e">
        <f>AC28/$R$28</f>
        <v>#DIV/0!</v>
      </c>
      <c r="AB28" s="551"/>
      <c r="AC28" s="533">
        <f>SUM(AC8:AE27)</f>
        <v>0</v>
      </c>
      <c r="AD28" s="533"/>
      <c r="AE28" s="533"/>
      <c r="AF28" s="534" t="e">
        <f>AH28/$R$28</f>
        <v>#DIV/0!</v>
      </c>
      <c r="AG28" s="535"/>
      <c r="AH28" s="536">
        <f>SUM(AH8:AJ27)</f>
        <v>0</v>
      </c>
      <c r="AI28" s="536"/>
      <c r="AJ28" s="537"/>
    </row>
  </sheetData>
  <sheetProtection algorithmName="SHA-512" hashValue="8Sluf9ikoeau/LCL2MqZksO2+rDHTkGuXuJp/n6mroZCkUpLGkdIp2vkE2Rfw6ZKSh7P/UcocjM8MGDDtC5pLA==" saltValue="dkqmjM6rxfl9m1zkn+1f/Q==" spinCount="100000" sheet="1" formatCells="0" formatColumns="0" formatRows="0" insertColumns="0" insertRows="0" deleteColumns="0" deleteRows="0" sort="0" autoFilter="0"/>
  <mergeCells count="247">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 ref="V26:W26"/>
    <mergeCell ref="X26:Z26"/>
    <mergeCell ref="AA26:AB26"/>
    <mergeCell ref="AC26:AE26"/>
    <mergeCell ref="AF26:AG26"/>
    <mergeCell ref="AH26:AJ26"/>
    <mergeCell ref="X25:Z25"/>
    <mergeCell ref="AA25:AB25"/>
    <mergeCell ref="AC25:AE25"/>
    <mergeCell ref="AF25:AG25"/>
    <mergeCell ref="AH25:AJ25"/>
    <mergeCell ref="V25:W25"/>
    <mergeCell ref="C26:J26"/>
    <mergeCell ref="K26:L26"/>
    <mergeCell ref="M26:N26"/>
    <mergeCell ref="O26:Q26"/>
    <mergeCell ref="R26:U26"/>
    <mergeCell ref="C25:J25"/>
    <mergeCell ref="K25:L25"/>
    <mergeCell ref="M25:N25"/>
    <mergeCell ref="O25:Q25"/>
    <mergeCell ref="R25:U25"/>
    <mergeCell ref="V24:W24"/>
    <mergeCell ref="X24:Z24"/>
    <mergeCell ref="AA24:AB24"/>
    <mergeCell ref="AC24:AE24"/>
    <mergeCell ref="AF24:AG24"/>
    <mergeCell ref="AH24:AJ24"/>
    <mergeCell ref="X23:Z23"/>
    <mergeCell ref="AA23:AB23"/>
    <mergeCell ref="AC23:AE23"/>
    <mergeCell ref="AF23:AG23"/>
    <mergeCell ref="AH23:AJ23"/>
    <mergeCell ref="V23:W23"/>
    <mergeCell ref="C24:J24"/>
    <mergeCell ref="K24:L24"/>
    <mergeCell ref="M24:N24"/>
    <mergeCell ref="O24:Q24"/>
    <mergeCell ref="R24:U24"/>
    <mergeCell ref="C23:J23"/>
    <mergeCell ref="K23:L23"/>
    <mergeCell ref="M23:N23"/>
    <mergeCell ref="O23:Q23"/>
    <mergeCell ref="R23:U23"/>
    <mergeCell ref="V22:W22"/>
    <mergeCell ref="X22:Z22"/>
    <mergeCell ref="AA22:AB22"/>
    <mergeCell ref="AC22:AE22"/>
    <mergeCell ref="AF22:AG22"/>
    <mergeCell ref="AH22:AJ22"/>
    <mergeCell ref="X21:Z21"/>
    <mergeCell ref="AA21:AB21"/>
    <mergeCell ref="AC21:AE21"/>
    <mergeCell ref="AF21:AG21"/>
    <mergeCell ref="AH21:AJ21"/>
    <mergeCell ref="V21:W21"/>
    <mergeCell ref="C22:J22"/>
    <mergeCell ref="K22:L22"/>
    <mergeCell ref="M22:N22"/>
    <mergeCell ref="O22:Q22"/>
    <mergeCell ref="R22:U22"/>
    <mergeCell ref="C21:J21"/>
    <mergeCell ref="K21:L21"/>
    <mergeCell ref="M21:N21"/>
    <mergeCell ref="O21:Q21"/>
    <mergeCell ref="R21:U21"/>
    <mergeCell ref="V20:W20"/>
    <mergeCell ref="X20:Z20"/>
    <mergeCell ref="AA20:AB20"/>
    <mergeCell ref="AC20:AE20"/>
    <mergeCell ref="AF20:AG20"/>
    <mergeCell ref="AH20:AJ20"/>
    <mergeCell ref="X19:Z19"/>
    <mergeCell ref="AA19:AB19"/>
    <mergeCell ref="AC19:AE19"/>
    <mergeCell ref="AF19:AG19"/>
    <mergeCell ref="AH19:AJ19"/>
    <mergeCell ref="V19:W19"/>
    <mergeCell ref="C20:J20"/>
    <mergeCell ref="K20:L20"/>
    <mergeCell ref="M20:N20"/>
    <mergeCell ref="O20:Q20"/>
    <mergeCell ref="R20:U20"/>
    <mergeCell ref="C19:J19"/>
    <mergeCell ref="K19:L19"/>
    <mergeCell ref="M19:N19"/>
    <mergeCell ref="O19:Q19"/>
    <mergeCell ref="R19:U19"/>
    <mergeCell ref="V18:W18"/>
    <mergeCell ref="X18:Z18"/>
    <mergeCell ref="AA18:AB18"/>
    <mergeCell ref="AC18:AE18"/>
    <mergeCell ref="AF18:AG18"/>
    <mergeCell ref="AH18:AJ18"/>
    <mergeCell ref="X17:Z17"/>
    <mergeCell ref="AA17:AB17"/>
    <mergeCell ref="AC17:AE17"/>
    <mergeCell ref="AF17:AG17"/>
    <mergeCell ref="AH17:AJ17"/>
    <mergeCell ref="V17:W17"/>
    <mergeCell ref="C18:J18"/>
    <mergeCell ref="K18:L18"/>
    <mergeCell ref="M18:N18"/>
    <mergeCell ref="O18:Q18"/>
    <mergeCell ref="R18:U18"/>
    <mergeCell ref="C17:J17"/>
    <mergeCell ref="K17:L17"/>
    <mergeCell ref="M17:N17"/>
    <mergeCell ref="O17:Q17"/>
    <mergeCell ref="R17:U17"/>
    <mergeCell ref="V16:W16"/>
    <mergeCell ref="X16:Z16"/>
    <mergeCell ref="AA16:AB16"/>
    <mergeCell ref="AC16:AE16"/>
    <mergeCell ref="AF16:AG16"/>
    <mergeCell ref="AH16:AJ16"/>
    <mergeCell ref="X15:Z15"/>
    <mergeCell ref="AA15:AB15"/>
    <mergeCell ref="AC15:AE15"/>
    <mergeCell ref="AF15:AG15"/>
    <mergeCell ref="AH15:AJ15"/>
    <mergeCell ref="V15:W15"/>
    <mergeCell ref="C16:J16"/>
    <mergeCell ref="K16:L16"/>
    <mergeCell ref="M16:N16"/>
    <mergeCell ref="O16:Q16"/>
    <mergeCell ref="R16:U16"/>
    <mergeCell ref="C15:J15"/>
    <mergeCell ref="K15:L15"/>
    <mergeCell ref="M15:N15"/>
    <mergeCell ref="O15:Q15"/>
    <mergeCell ref="R15:U15"/>
    <mergeCell ref="V14:W14"/>
    <mergeCell ref="X14:Z14"/>
    <mergeCell ref="AA14:AB14"/>
    <mergeCell ref="AC14:AE14"/>
    <mergeCell ref="AF14:AG14"/>
    <mergeCell ref="AH14:AJ14"/>
    <mergeCell ref="X13:Z13"/>
    <mergeCell ref="AA13:AB13"/>
    <mergeCell ref="AC13:AE13"/>
    <mergeCell ref="AF13:AG13"/>
    <mergeCell ref="AH13:AJ13"/>
    <mergeCell ref="V13:W13"/>
    <mergeCell ref="C14:J14"/>
    <mergeCell ref="K14:L14"/>
    <mergeCell ref="M14:N14"/>
    <mergeCell ref="O14:Q14"/>
    <mergeCell ref="R14:U14"/>
    <mergeCell ref="C13:J13"/>
    <mergeCell ref="K13:L13"/>
    <mergeCell ref="M13:N13"/>
    <mergeCell ref="O13:Q13"/>
    <mergeCell ref="R13:U13"/>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AC2:AF2"/>
    <mergeCell ref="AG2:AJ2"/>
    <mergeCell ref="B3:N4"/>
    <mergeCell ref="P5:R5"/>
    <mergeCell ref="S5:V5"/>
    <mergeCell ref="Z5:AJ5"/>
    <mergeCell ref="C6:J6"/>
    <mergeCell ref="K6:U6"/>
    <mergeCell ref="V6:Z6"/>
    <mergeCell ref="AA6:AE6"/>
    <mergeCell ref="AF6:AJ6"/>
  </mergeCells>
  <phoneticPr fontId="1"/>
  <printOptions horizontalCentered="1"/>
  <pageMargins left="0.51181102362204722" right="0.51181102362204722" top="0.55118110236220474" bottom="0.55118110236220474" header="0.31496062992125984" footer="0.31496062992125984"/>
  <pageSetup paperSize="9" scale="80" orientation="landscape" blackAndWhite="1" r:id="rId1"/>
  <headerFooter>
    <oddHeader>&amp;R自動入力用</oddHead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ACCE-D188-4D2A-80EF-7344E28C1FE8}">
  <sheetPr codeName="Sheet13">
    <tabColor theme="4" tint="0.79998168889431442"/>
    <pageSetUpPr fitToPage="1"/>
  </sheetPr>
  <dimension ref="A1:AC26"/>
  <sheetViews>
    <sheetView showGridLines="0" view="pageBreakPreview" zoomScaleNormal="100" zoomScaleSheetLayoutView="100" workbookViewId="0">
      <selection activeCell="W2" sqref="W2:Z2"/>
    </sheetView>
  </sheetViews>
  <sheetFormatPr defaultColWidth="4" defaultRowHeight="20.100000000000001" customHeight="1" x14ac:dyDescent="0.3"/>
  <cols>
    <col min="1" max="6" width="4" style="98"/>
    <col min="7" max="7" width="8.6328125" style="98" bestFit="1" customWidth="1"/>
    <col min="8" max="22" width="4" style="98"/>
    <col min="23" max="23" width="5.1796875" style="230" customWidth="1"/>
    <col min="24" max="24" width="4.08984375" style="98" customWidth="1"/>
    <col min="25" max="16384" width="4" style="98"/>
  </cols>
  <sheetData>
    <row r="1" spans="1:29" ht="37.799999999999997" customHeight="1" x14ac:dyDescent="0.3">
      <c r="AB1" s="151"/>
      <c r="AC1" s="151">
        <f>COUNTA(G14,G16,G19,G22,L22)</f>
        <v>0</v>
      </c>
    </row>
    <row r="2" spans="1:29" ht="18.899999999999999" customHeight="1" x14ac:dyDescent="0.3">
      <c r="S2" s="515" t="s">
        <v>28</v>
      </c>
      <c r="T2" s="515"/>
      <c r="U2" s="515"/>
      <c r="V2" s="515"/>
      <c r="W2" s="516"/>
      <c r="X2" s="516"/>
      <c r="Y2" s="516"/>
      <c r="Z2" s="516"/>
    </row>
    <row r="3" spans="1:29" ht="18.899999999999999" customHeight="1" x14ac:dyDescent="0.3">
      <c r="B3" s="517" t="s">
        <v>227</v>
      </c>
      <c r="C3" s="517"/>
      <c r="D3" s="517"/>
      <c r="E3" s="517"/>
      <c r="F3" s="517"/>
      <c r="G3" s="517"/>
      <c r="H3" s="517"/>
      <c r="I3" s="517"/>
      <c r="J3" s="517"/>
      <c r="K3" s="517"/>
      <c r="L3" s="517"/>
      <c r="M3" s="517"/>
      <c r="N3" s="517"/>
      <c r="O3" s="517"/>
      <c r="P3" s="517"/>
      <c r="Q3" s="517"/>
      <c r="R3" s="517"/>
      <c r="S3" s="517"/>
      <c r="T3" s="517"/>
      <c r="U3" s="517"/>
      <c r="V3" s="517"/>
      <c r="W3" s="517"/>
      <c r="X3" s="517"/>
      <c r="Y3" s="517"/>
      <c r="Z3" s="517"/>
      <c r="AA3" s="101"/>
    </row>
    <row r="4" spans="1:29" ht="18.899999999999999" customHeight="1" x14ac:dyDescent="0.3">
      <c r="A4" s="101"/>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101"/>
    </row>
    <row r="5" spans="1:29" ht="18.899999999999999" customHeight="1" x14ac:dyDescent="0.3"/>
    <row r="6" spans="1:29" ht="18.899999999999999" customHeight="1" x14ac:dyDescent="0.3">
      <c r="B6" s="357" t="s">
        <v>29</v>
      </c>
      <c r="C6" s="357"/>
      <c r="D6" s="357"/>
      <c r="E6" s="357"/>
      <c r="F6" s="357"/>
      <c r="G6" s="102"/>
      <c r="O6" s="359" t="s">
        <v>3</v>
      </c>
      <c r="P6" s="360"/>
      <c r="Q6" s="360"/>
      <c r="R6" s="103" t="s">
        <v>34</v>
      </c>
      <c r="S6" s="363" t="str">
        <f t="array" ref="S6">IF('基本情報(必須)'!$D$4:$E$4="","",'基本情報(必須)'!$D$4:$E$4)</f>
        <v>111-1111</v>
      </c>
      <c r="T6" s="363"/>
      <c r="U6" s="363"/>
      <c r="V6" s="80"/>
      <c r="W6" s="231"/>
      <c r="X6" s="80"/>
      <c r="Y6" s="80"/>
      <c r="Z6" s="104"/>
    </row>
    <row r="7" spans="1:29" ht="18.899999999999999" customHeight="1" x14ac:dyDescent="0.2">
      <c r="B7" s="358"/>
      <c r="C7" s="358"/>
      <c r="D7" s="358"/>
      <c r="E7" s="358"/>
      <c r="F7" s="358"/>
      <c r="G7" s="364" t="s">
        <v>30</v>
      </c>
      <c r="H7" s="364"/>
      <c r="O7" s="361"/>
      <c r="P7" s="362"/>
      <c r="Q7" s="362"/>
      <c r="R7" s="365" t="str">
        <f t="array" ref="R7">IF('基本情報(必須)'!$D$5:$E$5="","",'基本情報(必須)'!$D$5:$E$5)</f>
        <v>三重県鈴鹿市●●町●丁目●-●</v>
      </c>
      <c r="S7" s="365"/>
      <c r="T7" s="365"/>
      <c r="U7" s="365"/>
      <c r="V7" s="365"/>
      <c r="W7" s="365"/>
      <c r="X7" s="365"/>
      <c r="Y7" s="365"/>
      <c r="Z7" s="366"/>
    </row>
    <row r="8" spans="1:29" ht="18.899999999999999" customHeight="1" x14ac:dyDescent="0.3">
      <c r="O8" s="361"/>
      <c r="P8" s="362"/>
      <c r="Q8" s="362"/>
      <c r="R8" s="365" t="str">
        <f t="array" ref="R8">IF('基本情報(必須)'!$D$6:$E$6="","",'基本情報(必須)'!$D$6:$E$6)</f>
        <v>鈴鹿ビル1階</v>
      </c>
      <c r="S8" s="365"/>
      <c r="T8" s="365"/>
      <c r="U8" s="365"/>
      <c r="V8" s="365"/>
      <c r="W8" s="365"/>
      <c r="X8" s="365"/>
      <c r="Y8" s="365"/>
      <c r="Z8" s="366"/>
    </row>
    <row r="9" spans="1:29" ht="18.899999999999999" customHeight="1" x14ac:dyDescent="0.3">
      <c r="O9" s="361" t="s">
        <v>31</v>
      </c>
      <c r="P9" s="362"/>
      <c r="Q9" s="362"/>
      <c r="R9" s="365" t="str">
        <f t="array" ref="R9">IF('基本情報(必須)'!$D$3:$E$3="","",'基本情報(必須)'!$D$3:$E$3)</f>
        <v>株式会社●●</v>
      </c>
      <c r="S9" s="365"/>
      <c r="T9" s="365"/>
      <c r="U9" s="365"/>
      <c r="V9" s="365"/>
      <c r="W9" s="365"/>
      <c r="X9" s="365"/>
      <c r="Y9" s="365"/>
      <c r="Z9" s="366"/>
    </row>
    <row r="10" spans="1:29" ht="18.899999999999999" customHeight="1" x14ac:dyDescent="0.3">
      <c r="O10" s="361" t="s">
        <v>296</v>
      </c>
      <c r="P10" s="362"/>
      <c r="Q10" s="362"/>
      <c r="R10" s="365" t="str">
        <f t="array" ref="R10">IF('基本情報(必須)'!$D$7:$E$7="","",'基本情報(必須)'!$D$7:$E$7)</f>
        <v>代表取締役　鈴鹿　一郎</v>
      </c>
      <c r="S10" s="365"/>
      <c r="T10" s="365"/>
      <c r="U10" s="365"/>
      <c r="V10" s="365"/>
      <c r="W10" s="365"/>
      <c r="X10" s="365"/>
      <c r="Y10" s="365"/>
      <c r="Z10" s="107" t="s">
        <v>33</v>
      </c>
    </row>
    <row r="11" spans="1:29" ht="18.899999999999999" customHeight="1" x14ac:dyDescent="0.3">
      <c r="O11" s="361" t="s">
        <v>297</v>
      </c>
      <c r="P11" s="362"/>
      <c r="Q11" s="362"/>
      <c r="R11" s="380" t="str">
        <f t="array" ref="R11">IF('基本情報(必須)'!$D$8:$E$8="","",'基本情報(必須)'!$D$8:$E$8)</f>
        <v>T0000000000000</v>
      </c>
      <c r="S11" s="380"/>
      <c r="T11" s="380"/>
      <c r="U11" s="380"/>
      <c r="V11" s="380"/>
      <c r="W11" s="380"/>
      <c r="X11" s="380"/>
      <c r="Y11" s="380"/>
      <c r="Z11" s="229"/>
    </row>
    <row r="12" spans="1:29" ht="18.899999999999999" customHeight="1" x14ac:dyDescent="0.3">
      <c r="O12" s="322" t="s">
        <v>59</v>
      </c>
      <c r="P12" s="323"/>
      <c r="Q12" s="324"/>
      <c r="R12" s="325" t="str">
        <f t="array" ref="R12">IF('基本情報(必須)'!$D$11:$E$11="","",'基本情報(必須)'!$D$11:$E$11)</f>
        <v>■■銀行</v>
      </c>
      <c r="S12" s="326"/>
      <c r="T12" s="326"/>
      <c r="U12" s="327"/>
      <c r="V12" s="375" t="s">
        <v>295</v>
      </c>
      <c r="W12" s="376"/>
      <c r="X12" s="325" t="str">
        <f t="array" ref="X12">IF('基本情報(必須)'!$D$12:$E$12="","",'基本情報(必須)'!$D$12:$E$12)</f>
        <v>■■■支店</v>
      </c>
      <c r="Y12" s="326"/>
      <c r="Z12" s="327"/>
    </row>
    <row r="13" spans="1:29" ht="18.899999999999999" customHeight="1" x14ac:dyDescent="0.3">
      <c r="B13" s="461" t="s">
        <v>262</v>
      </c>
      <c r="C13" s="462"/>
      <c r="D13" s="462"/>
      <c r="E13" s="462"/>
      <c r="F13" s="463"/>
      <c r="G13" s="118" t="str">
        <f>IF($H$13="","",INDEX(リスト!$C$3:$D$55,MATCH($H$13,リスト!$C$3:$C$55,0),2))</f>
        <v/>
      </c>
      <c r="H13" s="520" t="str">
        <f>IFERROR(INDEX('基本情報(必須)'!$C$24:$L$38,MATCH(設定シート!$C$9,'基本情報(必須)'!$H$24:$H$38,0),2)&amp;"","")</f>
        <v/>
      </c>
      <c r="I13" s="520"/>
      <c r="J13" s="520"/>
      <c r="K13" s="521"/>
      <c r="O13" s="322" t="s">
        <v>293</v>
      </c>
      <c r="P13" s="323"/>
      <c r="Q13" s="324"/>
      <c r="R13" s="522" t="str">
        <f t="array" ref="R13">IF('基本情報(必須)'!D13:E13="","",'基本情報(必須)'!$D$13:$E$13)</f>
        <v>普通</v>
      </c>
      <c r="S13" s="523"/>
      <c r="T13" s="523"/>
      <c r="U13" s="524"/>
      <c r="V13" s="375" t="s">
        <v>294</v>
      </c>
      <c r="W13" s="376"/>
      <c r="X13" s="522">
        <f t="array" ref="X13">IF('基本情報(必須)'!D14:E14="","",'基本情報(必須)'!D14:E14)</f>
        <v>1234567</v>
      </c>
      <c r="Y13" s="523"/>
      <c r="Z13" s="523"/>
    </row>
    <row r="14" spans="1:29" ht="20.100000000000001" customHeight="1" x14ac:dyDescent="0.3">
      <c r="B14" s="461" t="s">
        <v>36</v>
      </c>
      <c r="C14" s="462"/>
      <c r="D14" s="462"/>
      <c r="E14" s="462"/>
      <c r="F14" s="463"/>
      <c r="G14" s="490"/>
      <c r="H14" s="490"/>
      <c r="I14" s="490"/>
      <c r="J14" s="490"/>
      <c r="K14" s="491"/>
      <c r="O14" s="322" t="s">
        <v>60</v>
      </c>
      <c r="P14" s="323"/>
      <c r="Q14" s="324"/>
      <c r="R14" s="325" t="str">
        <f t="array" ref="R14">IF('基本情報(必須)'!$D$15:$E$15="","",'基本情報(必須)'!$D$15:$E$15)</f>
        <v>株式会社●●</v>
      </c>
      <c r="S14" s="326"/>
      <c r="T14" s="326"/>
      <c r="U14" s="326"/>
      <c r="V14" s="326"/>
      <c r="W14" s="326"/>
      <c r="X14" s="326"/>
      <c r="Y14" s="326"/>
      <c r="Z14" s="327"/>
    </row>
    <row r="15" spans="1:29" ht="20.100000000000001" customHeight="1" x14ac:dyDescent="0.3">
      <c r="B15" s="461" t="s">
        <v>58</v>
      </c>
      <c r="C15" s="462"/>
      <c r="D15" s="462"/>
      <c r="E15" s="462"/>
      <c r="F15" s="463"/>
      <c r="G15" s="518" t="str">
        <f>IFERROR(INDEX('基本情報(必須)'!$C$24:$L$38,MATCH(設定シート!$C$9,'基本情報(必須)'!$H$24:$H$38,0),3)&amp;"","")</f>
        <v/>
      </c>
      <c r="H15" s="518"/>
      <c r="I15" s="518"/>
      <c r="J15" s="518"/>
      <c r="K15" s="519"/>
      <c r="O15" s="322" t="s">
        <v>89</v>
      </c>
      <c r="P15" s="323"/>
      <c r="Q15" s="324"/>
      <c r="R15" s="325" t="str">
        <f t="array" ref="R15">IF('基本情報(必須)'!$D$16:$E$16="","",'基本情報(必須)'!$D$16:$E$16)</f>
        <v>ｶ)●●</v>
      </c>
      <c r="S15" s="326"/>
      <c r="T15" s="326"/>
      <c r="U15" s="326"/>
      <c r="V15" s="326"/>
      <c r="W15" s="326"/>
      <c r="X15" s="326"/>
      <c r="Y15" s="326"/>
      <c r="Z15" s="327"/>
    </row>
    <row r="16" spans="1:29" ht="20.100000000000001" customHeight="1" x14ac:dyDescent="0.3">
      <c r="B16" s="461" t="s">
        <v>41</v>
      </c>
      <c r="C16" s="462"/>
      <c r="D16" s="462"/>
      <c r="E16" s="462"/>
      <c r="F16" s="463"/>
      <c r="G16" s="490"/>
      <c r="H16" s="490"/>
      <c r="I16" s="490"/>
      <c r="J16" s="490"/>
      <c r="K16" s="491"/>
    </row>
    <row r="17" spans="2:27" ht="21" customHeight="1" x14ac:dyDescent="0.3">
      <c r="B17" s="482" t="s">
        <v>35</v>
      </c>
      <c r="C17" s="483"/>
      <c r="D17" s="483"/>
      <c r="E17" s="483"/>
      <c r="F17" s="484"/>
      <c r="G17" s="529" t="str">
        <f>IFERROR(INDEX('基本情報(必須)'!$C$24:$L$38,MATCH(設定シート!$C$9,'基本情報(必須)'!$H$24:$H$38,0),4)&amp;"","")</f>
        <v/>
      </c>
      <c r="H17" s="529"/>
      <c r="I17" s="529"/>
      <c r="J17" s="529"/>
      <c r="K17" s="529"/>
      <c r="L17" s="529"/>
      <c r="M17" s="529"/>
      <c r="N17" s="529"/>
      <c r="O17" s="529"/>
      <c r="P17" s="529"/>
      <c r="Q17" s="529"/>
      <c r="R17" s="529"/>
      <c r="S17" s="529"/>
      <c r="T17" s="529"/>
      <c r="U17" s="529"/>
      <c r="V17" s="529"/>
      <c r="W17" s="529"/>
      <c r="X17" s="529"/>
      <c r="Y17" s="529"/>
      <c r="Z17" s="530"/>
    </row>
    <row r="18" spans="2:27" ht="21" customHeight="1" x14ac:dyDescent="0.3">
      <c r="B18" s="485"/>
      <c r="C18" s="486"/>
      <c r="D18" s="486"/>
      <c r="E18" s="486"/>
      <c r="F18" s="487"/>
      <c r="G18" s="531" t="str">
        <f>IFERROR(INDEX('基本情報(必須)'!$C$24:$L$38,MATCH(設定シート!$C$9,'基本情報(必須)'!$H$24:$H$38,0),5)&amp;"","")</f>
        <v/>
      </c>
      <c r="H18" s="531"/>
      <c r="I18" s="531"/>
      <c r="J18" s="531"/>
      <c r="K18" s="531"/>
      <c r="L18" s="531"/>
      <c r="M18" s="531"/>
      <c r="N18" s="531"/>
      <c r="O18" s="531"/>
      <c r="P18" s="531"/>
      <c r="Q18" s="531"/>
      <c r="R18" s="531"/>
      <c r="S18" s="531"/>
      <c r="T18" s="531"/>
      <c r="U18" s="531"/>
      <c r="V18" s="531"/>
      <c r="W18" s="531"/>
      <c r="X18" s="531"/>
      <c r="Y18" s="531"/>
      <c r="Z18" s="532"/>
    </row>
    <row r="19" spans="2:27" ht="30" customHeight="1" x14ac:dyDescent="0.3">
      <c r="B19" s="468" t="s">
        <v>62</v>
      </c>
      <c r="C19" s="469"/>
      <c r="D19" s="469"/>
      <c r="E19" s="469"/>
      <c r="F19" s="470"/>
      <c r="G19" s="472"/>
      <c r="H19" s="473"/>
      <c r="I19" s="473"/>
      <c r="J19" s="473"/>
      <c r="K19" s="474"/>
      <c r="L19" s="583"/>
      <c r="M19" s="584"/>
      <c r="N19" s="584"/>
      <c r="O19" s="584"/>
      <c r="P19" s="584"/>
      <c r="Q19" s="584"/>
      <c r="R19" s="584"/>
      <c r="S19" s="584"/>
      <c r="T19" s="584"/>
      <c r="U19" s="584"/>
      <c r="V19" s="584"/>
      <c r="W19" s="584"/>
      <c r="X19" s="584"/>
      <c r="Y19" s="584"/>
      <c r="Z19" s="585"/>
    </row>
    <row r="20" spans="2:27" ht="30" customHeight="1" thickBot="1" x14ac:dyDescent="0.35">
      <c r="B20" s="478" t="s">
        <v>88</v>
      </c>
      <c r="C20" s="479"/>
      <c r="D20" s="479"/>
      <c r="E20" s="480">
        <v>0.1</v>
      </c>
      <c r="F20" s="481"/>
      <c r="G20" s="475">
        <f>$G$19*$E$20</f>
        <v>0</v>
      </c>
      <c r="H20" s="476"/>
      <c r="I20" s="476"/>
      <c r="J20" s="476"/>
      <c r="K20" s="477"/>
      <c r="L20" s="586"/>
      <c r="M20" s="587"/>
      <c r="N20" s="587"/>
      <c r="O20" s="587"/>
      <c r="P20" s="587"/>
      <c r="Q20" s="588"/>
      <c r="R20" s="588"/>
      <c r="S20" s="588"/>
      <c r="T20" s="588"/>
      <c r="U20" s="588"/>
      <c r="V20" s="587"/>
      <c r="W20" s="587"/>
      <c r="X20" s="587"/>
      <c r="Y20" s="587"/>
      <c r="Z20" s="589"/>
    </row>
    <row r="21" spans="2:27" ht="30" customHeight="1" thickTop="1" x14ac:dyDescent="0.3">
      <c r="B21" s="471"/>
      <c r="C21" s="471"/>
      <c r="D21" s="471"/>
      <c r="E21" s="471"/>
      <c r="F21" s="471"/>
      <c r="G21" s="466" t="s">
        <v>37</v>
      </c>
      <c r="H21" s="467"/>
      <c r="I21" s="467"/>
      <c r="J21" s="467"/>
      <c r="K21" s="467"/>
      <c r="L21" s="466" t="s">
        <v>38</v>
      </c>
      <c r="M21" s="467"/>
      <c r="N21" s="467"/>
      <c r="O21" s="467"/>
      <c r="P21" s="322"/>
      <c r="Q21" s="525" t="s">
        <v>39</v>
      </c>
      <c r="R21" s="526"/>
      <c r="S21" s="526"/>
      <c r="T21" s="526"/>
      <c r="U21" s="527"/>
      <c r="V21" s="528" t="s">
        <v>40</v>
      </c>
      <c r="W21" s="467"/>
      <c r="X21" s="467"/>
      <c r="Y21" s="467"/>
      <c r="Z21" s="467"/>
    </row>
    <row r="22" spans="2:27" ht="30" customHeight="1" x14ac:dyDescent="0.3">
      <c r="B22" s="464" t="s">
        <v>61</v>
      </c>
      <c r="C22" s="464"/>
      <c r="D22" s="464"/>
      <c r="E22" s="464"/>
      <c r="F22" s="464"/>
      <c r="G22" s="511"/>
      <c r="H22" s="511"/>
      <c r="I22" s="511"/>
      <c r="J22" s="511"/>
      <c r="K22" s="511"/>
      <c r="L22" s="511"/>
      <c r="M22" s="511"/>
      <c r="N22" s="511"/>
      <c r="O22" s="511"/>
      <c r="P22" s="512"/>
      <c r="Q22" s="513">
        <f>G22-L22</f>
        <v>0</v>
      </c>
      <c r="R22" s="505"/>
      <c r="S22" s="505"/>
      <c r="T22" s="505"/>
      <c r="U22" s="514"/>
      <c r="V22" s="504">
        <f>$G$19-G22</f>
        <v>0</v>
      </c>
      <c r="W22" s="505"/>
      <c r="X22" s="505"/>
      <c r="Y22" s="505"/>
      <c r="Z22" s="505"/>
      <c r="AA22" s="117"/>
    </row>
    <row r="23" spans="2:27" ht="30" customHeight="1" x14ac:dyDescent="0.3">
      <c r="B23" s="465" t="s">
        <v>44</v>
      </c>
      <c r="C23" s="465"/>
      <c r="D23" s="465"/>
      <c r="E23" s="465"/>
      <c r="F23" s="465"/>
      <c r="G23" s="506">
        <f>G22*0.1</f>
        <v>0</v>
      </c>
      <c r="H23" s="506"/>
      <c r="I23" s="506"/>
      <c r="J23" s="506"/>
      <c r="K23" s="506"/>
      <c r="L23" s="506">
        <f>L22*0.1</f>
        <v>0</v>
      </c>
      <c r="M23" s="506"/>
      <c r="N23" s="506"/>
      <c r="O23" s="506"/>
      <c r="P23" s="507"/>
      <c r="Q23" s="508">
        <f>Q22*0.1</f>
        <v>0</v>
      </c>
      <c r="R23" s="506"/>
      <c r="S23" s="506"/>
      <c r="T23" s="506"/>
      <c r="U23" s="509"/>
      <c r="V23" s="510">
        <f>V22*0.1</f>
        <v>0</v>
      </c>
      <c r="W23" s="506"/>
      <c r="X23" s="506"/>
      <c r="Y23" s="506"/>
      <c r="Z23" s="506"/>
      <c r="AA23" s="117"/>
    </row>
    <row r="24" spans="2:27" ht="30" customHeight="1" x14ac:dyDescent="0.3">
      <c r="B24" s="494" t="s">
        <v>42</v>
      </c>
      <c r="C24" s="494"/>
      <c r="D24" s="494"/>
      <c r="E24" s="494"/>
      <c r="F24" s="494"/>
      <c r="G24" s="495">
        <f>IF(ISERROR(G22/$G$19),,(G22/$G$19))</f>
        <v>0</v>
      </c>
      <c r="H24" s="495"/>
      <c r="I24" s="495"/>
      <c r="J24" s="495"/>
      <c r="K24" s="495"/>
      <c r="L24" s="495">
        <f>IF(ISERROR(L22/$G$19),,(L22/$G$19))</f>
        <v>0</v>
      </c>
      <c r="M24" s="495"/>
      <c r="N24" s="495"/>
      <c r="O24" s="495"/>
      <c r="P24" s="496"/>
      <c r="Q24" s="497">
        <f>IF(ISERROR(Q22/$G$19),,(Q22/$G$19))</f>
        <v>0</v>
      </c>
      <c r="R24" s="495"/>
      <c r="S24" s="495"/>
      <c r="T24" s="495"/>
      <c r="U24" s="498"/>
      <c r="V24" s="499">
        <f>IF(ISERROR(V22/$G$19),,(V22/$G$19))</f>
        <v>0</v>
      </c>
      <c r="W24" s="495"/>
      <c r="X24" s="495"/>
      <c r="Y24" s="495"/>
      <c r="Z24" s="495"/>
    </row>
    <row r="25" spans="2:27" ht="30" customHeight="1" thickBot="1" x14ac:dyDescent="0.35">
      <c r="B25" s="467" t="s">
        <v>43</v>
      </c>
      <c r="C25" s="467"/>
      <c r="D25" s="467"/>
      <c r="E25" s="467"/>
      <c r="F25" s="467"/>
      <c r="G25" s="493">
        <f>SUM(G22:K23)</f>
        <v>0</v>
      </c>
      <c r="H25" s="493"/>
      <c r="I25" s="493"/>
      <c r="J25" s="493"/>
      <c r="K25" s="493"/>
      <c r="L25" s="493">
        <f>SUM(L22:P23)</f>
        <v>0</v>
      </c>
      <c r="M25" s="493"/>
      <c r="N25" s="493"/>
      <c r="O25" s="493"/>
      <c r="P25" s="500"/>
      <c r="Q25" s="501">
        <f>SUM(Q22:U23)</f>
        <v>0</v>
      </c>
      <c r="R25" s="502"/>
      <c r="S25" s="502"/>
      <c r="T25" s="502"/>
      <c r="U25" s="503"/>
      <c r="V25" s="492">
        <f>SUM(V22:Z23)</f>
        <v>0</v>
      </c>
      <c r="W25" s="493"/>
      <c r="X25" s="493"/>
      <c r="Y25" s="493"/>
      <c r="Z25" s="493"/>
    </row>
    <row r="26" spans="2:27" ht="20.100000000000001" customHeight="1" thickTop="1" x14ac:dyDescent="0.3"/>
  </sheetData>
  <sheetProtection algorithmName="SHA-512" hashValue="YJNEAy564AMAj3D4xBfSYPRgUr6ZdEloLsY9vwLdvKANJyquVw43JemSH353ELqmEIOvPMzUx2TQuv/sFN5Iag==" saltValue="r+uFxVLuZJZ9pBJSsU7Cag==" spinCount="100000" sheet="1" selectLockedCells="1"/>
  <mergeCells count="70">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L19:Z19"/>
    <mergeCell ref="B20:D20"/>
    <mergeCell ref="E20:F20"/>
    <mergeCell ref="G20:K20"/>
    <mergeCell ref="L20:Z20"/>
    <mergeCell ref="B19:F19"/>
    <mergeCell ref="G19:K19"/>
    <mergeCell ref="L21:P21"/>
    <mergeCell ref="Q21:U21"/>
    <mergeCell ref="V21:Z21"/>
    <mergeCell ref="B22:F22"/>
    <mergeCell ref="G22:K22"/>
    <mergeCell ref="L22:P22"/>
    <mergeCell ref="Q22:U22"/>
    <mergeCell ref="V22:Z22"/>
    <mergeCell ref="B21:F21"/>
    <mergeCell ref="G21:K21"/>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X13:Z13"/>
    <mergeCell ref="O15:Q15"/>
    <mergeCell ref="R15:Z15"/>
    <mergeCell ref="V12:W12"/>
    <mergeCell ref="X12:Z12"/>
    <mergeCell ref="O12:Q12"/>
    <mergeCell ref="R12:U12"/>
  </mergeCells>
  <phoneticPr fontId="1"/>
  <conditionalFormatting sqref="G15">
    <cfRule type="expression" dxfId="39" priority="10">
      <formula>$G$15=""</formula>
    </cfRule>
  </conditionalFormatting>
  <conditionalFormatting sqref="G17">
    <cfRule type="expression" dxfId="38" priority="7">
      <formula>$G$17=""</formula>
    </cfRule>
  </conditionalFormatting>
  <conditionalFormatting sqref="G18">
    <cfRule type="expression" dxfId="37" priority="6">
      <formula>$G$18=""</formula>
    </cfRule>
  </conditionalFormatting>
  <conditionalFormatting sqref="G14:K14 G16:K16 G19:K19 G22:P22">
    <cfRule type="expression" dxfId="36" priority="2">
      <formula>$AC$1&gt;0</formula>
    </cfRule>
  </conditionalFormatting>
  <conditionalFormatting sqref="G14:K14">
    <cfRule type="expression" dxfId="35" priority="9">
      <formula>$G$14=""</formula>
    </cfRule>
  </conditionalFormatting>
  <conditionalFormatting sqref="G16:K16">
    <cfRule type="expression" dxfId="34" priority="8">
      <formula>$G$16=""</formula>
    </cfRule>
  </conditionalFormatting>
  <conditionalFormatting sqref="G19:K19">
    <cfRule type="expression" dxfId="33" priority="5">
      <formula>$G$19=""</formula>
    </cfRule>
  </conditionalFormatting>
  <conditionalFormatting sqref="G22:K22">
    <cfRule type="expression" dxfId="32" priority="4">
      <formula>$G$22=""</formula>
    </cfRule>
  </conditionalFormatting>
  <conditionalFormatting sqref="L22:P22">
    <cfRule type="expression" dxfId="31" priority="3">
      <formula>$L$22=""</formula>
    </cfRule>
  </conditionalFormatting>
  <conditionalFormatting sqref="W2">
    <cfRule type="expression" dxfId="30" priority="1">
      <formula>$W$2=""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34BB3-81E2-44E4-B575-3087C8ADF060}">
  <sheetPr>
    <tabColor theme="7" tint="0.59999389629810485"/>
    <pageSetUpPr fitToPage="1"/>
  </sheetPr>
  <dimension ref="A1:AK28"/>
  <sheetViews>
    <sheetView showGridLines="0" view="pageBreakPreview" zoomScaleNormal="100" zoomScaleSheetLayoutView="100" workbookViewId="0">
      <selection activeCell="AG2" sqref="AG2:AJ2"/>
    </sheetView>
  </sheetViews>
  <sheetFormatPr defaultColWidth="4" defaultRowHeight="21.9" customHeight="1" x14ac:dyDescent="0.3"/>
  <cols>
    <col min="1" max="16384" width="4" style="98"/>
  </cols>
  <sheetData>
    <row r="1" spans="1:37" ht="33" customHeight="1" x14ac:dyDescent="0.3"/>
    <row r="2" spans="1:37" ht="21.9" customHeight="1" x14ac:dyDescent="0.3">
      <c r="AA2" s="99"/>
      <c r="AB2" s="99"/>
      <c r="AC2" s="515" t="s">
        <v>28</v>
      </c>
      <c r="AD2" s="515"/>
      <c r="AE2" s="515"/>
      <c r="AF2" s="515"/>
      <c r="AG2" s="516"/>
      <c r="AH2" s="516"/>
      <c r="AI2" s="516"/>
      <c r="AJ2" s="516"/>
      <c r="AK2" s="152"/>
    </row>
    <row r="3" spans="1:37" ht="21.9" customHeight="1" x14ac:dyDescent="0.3">
      <c r="B3" s="517" t="s">
        <v>265</v>
      </c>
      <c r="C3" s="517"/>
      <c r="D3" s="517"/>
      <c r="E3" s="517"/>
      <c r="F3" s="517"/>
      <c r="G3" s="517"/>
      <c r="H3" s="517"/>
      <c r="I3" s="517"/>
      <c r="J3" s="517"/>
      <c r="K3" s="517"/>
      <c r="L3" s="517"/>
      <c r="M3" s="517"/>
      <c r="N3" s="517"/>
      <c r="O3" s="100"/>
      <c r="P3" s="100"/>
      <c r="Q3" s="100"/>
      <c r="R3" s="100"/>
      <c r="S3" s="100"/>
      <c r="T3" s="100"/>
      <c r="U3" s="100"/>
      <c r="V3" s="100"/>
      <c r="W3" s="100"/>
      <c r="X3" s="100"/>
      <c r="Y3" s="100"/>
      <c r="Z3" s="100"/>
      <c r="AA3" s="100"/>
      <c r="AB3" s="100"/>
      <c r="AC3" s="100"/>
      <c r="AD3" s="100"/>
      <c r="AE3" s="100"/>
      <c r="AF3" s="100"/>
      <c r="AG3" s="100"/>
      <c r="AH3" s="100"/>
      <c r="AI3" s="100"/>
      <c r="AJ3" s="100"/>
      <c r="AK3" s="152"/>
    </row>
    <row r="4" spans="1:37" ht="23.4" customHeight="1" x14ac:dyDescent="0.3">
      <c r="A4" s="160"/>
      <c r="B4" s="517"/>
      <c r="C4" s="517"/>
      <c r="D4" s="517"/>
      <c r="E4" s="517"/>
      <c r="F4" s="517"/>
      <c r="G4" s="517"/>
      <c r="H4" s="517"/>
      <c r="I4" s="517"/>
      <c r="J4" s="517"/>
      <c r="K4" s="517"/>
      <c r="L4" s="517"/>
      <c r="M4" s="517"/>
      <c r="N4" s="517"/>
      <c r="O4" s="100"/>
      <c r="P4" s="100"/>
      <c r="Q4" s="100"/>
      <c r="R4" s="100"/>
      <c r="S4" s="100"/>
      <c r="T4" s="100"/>
      <c r="U4" s="100"/>
      <c r="V4" s="100"/>
      <c r="W4" s="100"/>
      <c r="X4" s="100"/>
      <c r="Y4" s="100"/>
      <c r="Z4" s="100"/>
      <c r="AA4" s="100"/>
      <c r="AB4" s="100"/>
      <c r="AC4" s="100"/>
      <c r="AD4" s="100"/>
      <c r="AE4" s="100"/>
      <c r="AF4" s="100"/>
      <c r="AG4" s="100"/>
      <c r="AH4" s="100"/>
      <c r="AI4" s="100"/>
      <c r="AJ4" s="100"/>
      <c r="AK4" s="160"/>
    </row>
    <row r="5" spans="1:37" ht="21.9" customHeight="1" thickBot="1" x14ac:dyDescent="0.35">
      <c r="P5" s="467" t="s">
        <v>201</v>
      </c>
      <c r="Q5" s="467"/>
      <c r="R5" s="467"/>
      <c r="S5" s="569"/>
      <c r="T5" s="570"/>
      <c r="U5" s="570"/>
      <c r="V5" s="571"/>
      <c r="W5" s="161" t="s">
        <v>202</v>
      </c>
      <c r="X5" s="161"/>
      <c r="Y5" s="161"/>
      <c r="Z5" s="572"/>
      <c r="AA5" s="573"/>
      <c r="AB5" s="573"/>
      <c r="AC5" s="573"/>
      <c r="AD5" s="573"/>
      <c r="AE5" s="573"/>
      <c r="AF5" s="574"/>
      <c r="AG5" s="574"/>
      <c r="AH5" s="574"/>
      <c r="AI5" s="574"/>
      <c r="AJ5" s="575"/>
    </row>
    <row r="6" spans="1:37" s="99" customFormat="1" ht="21.9" customHeight="1" x14ac:dyDescent="0.3">
      <c r="B6" s="162"/>
      <c r="C6" s="359"/>
      <c r="D6" s="360"/>
      <c r="E6" s="360"/>
      <c r="F6" s="360"/>
      <c r="G6" s="360"/>
      <c r="H6" s="360"/>
      <c r="I6" s="360"/>
      <c r="J6" s="576"/>
      <c r="K6" s="468" t="s">
        <v>203</v>
      </c>
      <c r="L6" s="469"/>
      <c r="M6" s="469"/>
      <c r="N6" s="469"/>
      <c r="O6" s="469"/>
      <c r="P6" s="577"/>
      <c r="Q6" s="577"/>
      <c r="R6" s="577"/>
      <c r="S6" s="577"/>
      <c r="T6" s="577"/>
      <c r="U6" s="578"/>
      <c r="V6" s="579" t="s">
        <v>204</v>
      </c>
      <c r="W6" s="362"/>
      <c r="X6" s="362"/>
      <c r="Y6" s="362"/>
      <c r="Z6" s="362"/>
      <c r="AA6" s="361" t="s">
        <v>205</v>
      </c>
      <c r="AB6" s="362"/>
      <c r="AC6" s="362"/>
      <c r="AD6" s="362"/>
      <c r="AE6" s="362"/>
      <c r="AF6" s="580" t="s">
        <v>206</v>
      </c>
      <c r="AG6" s="581"/>
      <c r="AH6" s="581"/>
      <c r="AI6" s="581"/>
      <c r="AJ6" s="582"/>
    </row>
    <row r="7" spans="1:37" s="99" customFormat="1" ht="21.9" customHeight="1" x14ac:dyDescent="0.3">
      <c r="B7" s="163"/>
      <c r="C7" s="378" t="s">
        <v>207</v>
      </c>
      <c r="D7" s="379"/>
      <c r="E7" s="379"/>
      <c r="F7" s="379"/>
      <c r="G7" s="379"/>
      <c r="H7" s="379"/>
      <c r="I7" s="379"/>
      <c r="J7" s="561"/>
      <c r="K7" s="562" t="s">
        <v>69</v>
      </c>
      <c r="L7" s="563"/>
      <c r="M7" s="563" t="s">
        <v>208</v>
      </c>
      <c r="N7" s="563"/>
      <c r="O7" s="563" t="s">
        <v>209</v>
      </c>
      <c r="P7" s="563"/>
      <c r="Q7" s="563"/>
      <c r="R7" s="563" t="s">
        <v>210</v>
      </c>
      <c r="S7" s="563"/>
      <c r="T7" s="563"/>
      <c r="U7" s="564"/>
      <c r="V7" s="565" t="s">
        <v>211</v>
      </c>
      <c r="W7" s="379"/>
      <c r="X7" s="379"/>
      <c r="Y7" s="379"/>
      <c r="Z7" s="379"/>
      <c r="AA7" s="378" t="s">
        <v>211</v>
      </c>
      <c r="AB7" s="379"/>
      <c r="AC7" s="379"/>
      <c r="AD7" s="379"/>
      <c r="AE7" s="379"/>
      <c r="AF7" s="566" t="s">
        <v>211</v>
      </c>
      <c r="AG7" s="567"/>
      <c r="AH7" s="567"/>
      <c r="AI7" s="567"/>
      <c r="AJ7" s="568"/>
    </row>
    <row r="8" spans="1:37" ht="21.9" customHeight="1" x14ac:dyDescent="0.25">
      <c r="B8" s="164"/>
      <c r="C8" s="553"/>
      <c r="D8" s="554"/>
      <c r="E8" s="554"/>
      <c r="F8" s="554"/>
      <c r="G8" s="554"/>
      <c r="H8" s="554"/>
      <c r="I8" s="554"/>
      <c r="J8" s="555"/>
      <c r="K8" s="556"/>
      <c r="L8" s="557"/>
      <c r="M8" s="557"/>
      <c r="N8" s="557"/>
      <c r="O8" s="558"/>
      <c r="P8" s="558"/>
      <c r="Q8" s="558"/>
      <c r="R8" s="538" t="str">
        <f>IF(K8="","",K8*O8)</f>
        <v/>
      </c>
      <c r="S8" s="538"/>
      <c r="T8" s="538"/>
      <c r="U8" s="559"/>
      <c r="V8" s="560"/>
      <c r="W8" s="541"/>
      <c r="X8" s="538" t="str">
        <f>IF(V8="","",V8*O8)</f>
        <v/>
      </c>
      <c r="Y8" s="538"/>
      <c r="Z8" s="539"/>
      <c r="AA8" s="540"/>
      <c r="AB8" s="541"/>
      <c r="AC8" s="538" t="str">
        <f>IF(AA8="","",AA8*O8)</f>
        <v/>
      </c>
      <c r="AD8" s="538"/>
      <c r="AE8" s="539"/>
      <c r="AF8" s="542" t="str">
        <f t="shared" ref="AF8:AF10" si="0">IF((V8-AA8)=0,"",(V8-AA8))</f>
        <v/>
      </c>
      <c r="AG8" s="543"/>
      <c r="AH8" s="538" t="str">
        <f>IF(AF8="","",AF8*O8)</f>
        <v/>
      </c>
      <c r="AI8" s="538"/>
      <c r="AJ8" s="544"/>
    </row>
    <row r="9" spans="1:37" ht="21.9" customHeight="1" x14ac:dyDescent="0.3">
      <c r="B9" s="165"/>
      <c r="C9" s="553"/>
      <c r="D9" s="554"/>
      <c r="E9" s="554"/>
      <c r="F9" s="554"/>
      <c r="G9" s="554"/>
      <c r="H9" s="554"/>
      <c r="I9" s="554"/>
      <c r="J9" s="555"/>
      <c r="K9" s="556"/>
      <c r="L9" s="557"/>
      <c r="M9" s="557"/>
      <c r="N9" s="557"/>
      <c r="O9" s="558"/>
      <c r="P9" s="558"/>
      <c r="Q9" s="558"/>
      <c r="R9" s="538" t="str">
        <f t="shared" ref="R9:R27" si="1">IF(K9="","",K9*O9)</f>
        <v/>
      </c>
      <c r="S9" s="538"/>
      <c r="T9" s="538"/>
      <c r="U9" s="559"/>
      <c r="V9" s="560"/>
      <c r="W9" s="541"/>
      <c r="X9" s="538" t="str">
        <f t="shared" ref="X9:X27" si="2">IF(V9="","",V9*O9)</f>
        <v/>
      </c>
      <c r="Y9" s="538"/>
      <c r="Z9" s="539"/>
      <c r="AA9" s="540"/>
      <c r="AB9" s="541"/>
      <c r="AC9" s="538" t="str">
        <f t="shared" ref="AC9:AC27" si="3">IF(AA9="","",AA9*O9)</f>
        <v/>
      </c>
      <c r="AD9" s="538"/>
      <c r="AE9" s="539"/>
      <c r="AF9" s="542" t="str">
        <f t="shared" si="0"/>
        <v/>
      </c>
      <c r="AG9" s="543"/>
      <c r="AH9" s="538" t="str">
        <f t="shared" ref="AH9:AH27" si="4">IF(AF9="","",AF9*O9)</f>
        <v/>
      </c>
      <c r="AI9" s="538"/>
      <c r="AJ9" s="544"/>
    </row>
    <row r="10" spans="1:37" ht="21.9" customHeight="1" x14ac:dyDescent="0.3">
      <c r="B10" s="165"/>
      <c r="C10" s="553"/>
      <c r="D10" s="554"/>
      <c r="E10" s="554"/>
      <c r="F10" s="554"/>
      <c r="G10" s="554"/>
      <c r="H10" s="554"/>
      <c r="I10" s="554"/>
      <c r="J10" s="555"/>
      <c r="K10" s="556"/>
      <c r="L10" s="557"/>
      <c r="M10" s="557"/>
      <c r="N10" s="557"/>
      <c r="O10" s="558"/>
      <c r="P10" s="558"/>
      <c r="Q10" s="558"/>
      <c r="R10" s="538" t="str">
        <f t="shared" si="1"/>
        <v/>
      </c>
      <c r="S10" s="538"/>
      <c r="T10" s="538"/>
      <c r="U10" s="559"/>
      <c r="V10" s="560"/>
      <c r="W10" s="541"/>
      <c r="X10" s="538" t="str">
        <f t="shared" si="2"/>
        <v/>
      </c>
      <c r="Y10" s="538"/>
      <c r="Z10" s="539"/>
      <c r="AA10" s="540"/>
      <c r="AB10" s="541"/>
      <c r="AC10" s="538" t="str">
        <f t="shared" si="3"/>
        <v/>
      </c>
      <c r="AD10" s="538"/>
      <c r="AE10" s="539"/>
      <c r="AF10" s="542" t="str">
        <f t="shared" si="0"/>
        <v/>
      </c>
      <c r="AG10" s="543"/>
      <c r="AH10" s="538" t="str">
        <f t="shared" si="4"/>
        <v/>
      </c>
      <c r="AI10" s="538"/>
      <c r="AJ10" s="544"/>
    </row>
    <row r="11" spans="1:37" ht="21.9" customHeight="1" x14ac:dyDescent="0.3">
      <c r="B11" s="165"/>
      <c r="C11" s="553"/>
      <c r="D11" s="554"/>
      <c r="E11" s="554"/>
      <c r="F11" s="554"/>
      <c r="G11" s="554"/>
      <c r="H11" s="554"/>
      <c r="I11" s="554"/>
      <c r="J11" s="555"/>
      <c r="K11" s="556"/>
      <c r="L11" s="557"/>
      <c r="M11" s="557"/>
      <c r="N11" s="557"/>
      <c r="O11" s="558"/>
      <c r="P11" s="558"/>
      <c r="Q11" s="558"/>
      <c r="R11" s="538" t="str">
        <f t="shared" si="1"/>
        <v/>
      </c>
      <c r="S11" s="538"/>
      <c r="T11" s="538"/>
      <c r="U11" s="559"/>
      <c r="V11" s="560"/>
      <c r="W11" s="541"/>
      <c r="X11" s="538" t="str">
        <f t="shared" si="2"/>
        <v/>
      </c>
      <c r="Y11" s="538"/>
      <c r="Z11" s="539"/>
      <c r="AA11" s="540"/>
      <c r="AB11" s="541"/>
      <c r="AC11" s="538" t="str">
        <f t="shared" si="3"/>
        <v/>
      </c>
      <c r="AD11" s="538"/>
      <c r="AE11" s="539"/>
      <c r="AF11" s="542" t="str">
        <f>IF((V11-AA11)=0,"",(V11-AA11))</f>
        <v/>
      </c>
      <c r="AG11" s="543"/>
      <c r="AH11" s="538" t="str">
        <f t="shared" si="4"/>
        <v/>
      </c>
      <c r="AI11" s="538"/>
      <c r="AJ11" s="544"/>
    </row>
    <row r="12" spans="1:37" ht="21.9" customHeight="1" x14ac:dyDescent="0.3">
      <c r="B12" s="165"/>
      <c r="C12" s="553"/>
      <c r="D12" s="554"/>
      <c r="E12" s="554"/>
      <c r="F12" s="554"/>
      <c r="G12" s="554"/>
      <c r="H12" s="554"/>
      <c r="I12" s="554"/>
      <c r="J12" s="555"/>
      <c r="K12" s="556"/>
      <c r="L12" s="557"/>
      <c r="M12" s="557"/>
      <c r="N12" s="557"/>
      <c r="O12" s="558"/>
      <c r="P12" s="558"/>
      <c r="Q12" s="558"/>
      <c r="R12" s="538" t="str">
        <f t="shared" si="1"/>
        <v/>
      </c>
      <c r="S12" s="538"/>
      <c r="T12" s="538"/>
      <c r="U12" s="559"/>
      <c r="V12" s="560"/>
      <c r="W12" s="541"/>
      <c r="X12" s="538" t="str">
        <f t="shared" si="2"/>
        <v/>
      </c>
      <c r="Y12" s="538"/>
      <c r="Z12" s="539"/>
      <c r="AA12" s="540"/>
      <c r="AB12" s="541"/>
      <c r="AC12" s="538" t="str">
        <f t="shared" si="3"/>
        <v/>
      </c>
      <c r="AD12" s="538"/>
      <c r="AE12" s="539"/>
      <c r="AF12" s="542" t="str">
        <f t="shared" ref="AF12:AF27" si="5">IF((V12-AA12)=0,"",(V12-AA12))</f>
        <v/>
      </c>
      <c r="AG12" s="543"/>
      <c r="AH12" s="538" t="str">
        <f t="shared" si="4"/>
        <v/>
      </c>
      <c r="AI12" s="538"/>
      <c r="AJ12" s="544"/>
    </row>
    <row r="13" spans="1:37" ht="21.9" customHeight="1" x14ac:dyDescent="0.3">
      <c r="B13" s="166"/>
      <c r="C13" s="553"/>
      <c r="D13" s="554"/>
      <c r="E13" s="554"/>
      <c r="F13" s="554"/>
      <c r="G13" s="554"/>
      <c r="H13" s="554"/>
      <c r="I13" s="554"/>
      <c r="J13" s="555"/>
      <c r="K13" s="556"/>
      <c r="L13" s="557"/>
      <c r="M13" s="557"/>
      <c r="N13" s="557"/>
      <c r="O13" s="558"/>
      <c r="P13" s="558"/>
      <c r="Q13" s="558"/>
      <c r="R13" s="538" t="str">
        <f t="shared" si="1"/>
        <v/>
      </c>
      <c r="S13" s="538"/>
      <c r="T13" s="538"/>
      <c r="U13" s="559"/>
      <c r="V13" s="560"/>
      <c r="W13" s="541"/>
      <c r="X13" s="538" t="str">
        <f t="shared" si="2"/>
        <v/>
      </c>
      <c r="Y13" s="538"/>
      <c r="Z13" s="539"/>
      <c r="AA13" s="540"/>
      <c r="AB13" s="541"/>
      <c r="AC13" s="538" t="str">
        <f t="shared" si="3"/>
        <v/>
      </c>
      <c r="AD13" s="538"/>
      <c r="AE13" s="539"/>
      <c r="AF13" s="542" t="str">
        <f t="shared" si="5"/>
        <v/>
      </c>
      <c r="AG13" s="543"/>
      <c r="AH13" s="538" t="str">
        <f t="shared" si="4"/>
        <v/>
      </c>
      <c r="AI13" s="538"/>
      <c r="AJ13" s="544"/>
    </row>
    <row r="14" spans="1:37" ht="21.9" customHeight="1" x14ac:dyDescent="0.3">
      <c r="B14" s="166"/>
      <c r="C14" s="553"/>
      <c r="D14" s="554"/>
      <c r="E14" s="554"/>
      <c r="F14" s="554"/>
      <c r="G14" s="554"/>
      <c r="H14" s="554"/>
      <c r="I14" s="554"/>
      <c r="J14" s="555"/>
      <c r="K14" s="556"/>
      <c r="L14" s="557"/>
      <c r="M14" s="557"/>
      <c r="N14" s="557"/>
      <c r="O14" s="558"/>
      <c r="P14" s="558"/>
      <c r="Q14" s="558"/>
      <c r="R14" s="538" t="str">
        <f t="shared" si="1"/>
        <v/>
      </c>
      <c r="S14" s="538"/>
      <c r="T14" s="538"/>
      <c r="U14" s="559"/>
      <c r="V14" s="560"/>
      <c r="W14" s="541"/>
      <c r="X14" s="538" t="str">
        <f t="shared" si="2"/>
        <v/>
      </c>
      <c r="Y14" s="538"/>
      <c r="Z14" s="539"/>
      <c r="AA14" s="540"/>
      <c r="AB14" s="541"/>
      <c r="AC14" s="538" t="str">
        <f t="shared" si="3"/>
        <v/>
      </c>
      <c r="AD14" s="538"/>
      <c r="AE14" s="539"/>
      <c r="AF14" s="542" t="str">
        <f t="shared" si="5"/>
        <v/>
      </c>
      <c r="AG14" s="543"/>
      <c r="AH14" s="538" t="str">
        <f t="shared" si="4"/>
        <v/>
      </c>
      <c r="AI14" s="538"/>
      <c r="AJ14" s="544"/>
    </row>
    <row r="15" spans="1:37" ht="21.9" customHeight="1" x14ac:dyDescent="0.3">
      <c r="B15" s="166"/>
      <c r="C15" s="553"/>
      <c r="D15" s="554"/>
      <c r="E15" s="554"/>
      <c r="F15" s="554"/>
      <c r="G15" s="554"/>
      <c r="H15" s="554"/>
      <c r="I15" s="554"/>
      <c r="J15" s="555"/>
      <c r="K15" s="556"/>
      <c r="L15" s="557"/>
      <c r="M15" s="557"/>
      <c r="N15" s="557"/>
      <c r="O15" s="558"/>
      <c r="P15" s="558"/>
      <c r="Q15" s="558"/>
      <c r="R15" s="538" t="str">
        <f t="shared" si="1"/>
        <v/>
      </c>
      <c r="S15" s="538"/>
      <c r="T15" s="538"/>
      <c r="U15" s="559"/>
      <c r="V15" s="560"/>
      <c r="W15" s="541"/>
      <c r="X15" s="538" t="str">
        <f t="shared" si="2"/>
        <v/>
      </c>
      <c r="Y15" s="538"/>
      <c r="Z15" s="539"/>
      <c r="AA15" s="540"/>
      <c r="AB15" s="541"/>
      <c r="AC15" s="538" t="str">
        <f t="shared" si="3"/>
        <v/>
      </c>
      <c r="AD15" s="538"/>
      <c r="AE15" s="539"/>
      <c r="AF15" s="542" t="str">
        <f t="shared" si="5"/>
        <v/>
      </c>
      <c r="AG15" s="543"/>
      <c r="AH15" s="538" t="str">
        <f t="shared" si="4"/>
        <v/>
      </c>
      <c r="AI15" s="538"/>
      <c r="AJ15" s="544"/>
    </row>
    <row r="16" spans="1:37" ht="21.9" customHeight="1" x14ac:dyDescent="0.3">
      <c r="B16" s="166"/>
      <c r="C16" s="553"/>
      <c r="D16" s="554"/>
      <c r="E16" s="554"/>
      <c r="F16" s="554"/>
      <c r="G16" s="554"/>
      <c r="H16" s="554"/>
      <c r="I16" s="554"/>
      <c r="J16" s="555"/>
      <c r="K16" s="556"/>
      <c r="L16" s="557"/>
      <c r="M16" s="557"/>
      <c r="N16" s="557"/>
      <c r="O16" s="558"/>
      <c r="P16" s="558"/>
      <c r="Q16" s="558"/>
      <c r="R16" s="538" t="str">
        <f t="shared" si="1"/>
        <v/>
      </c>
      <c r="S16" s="538"/>
      <c r="T16" s="538"/>
      <c r="U16" s="559"/>
      <c r="V16" s="560"/>
      <c r="W16" s="541"/>
      <c r="X16" s="538" t="str">
        <f t="shared" si="2"/>
        <v/>
      </c>
      <c r="Y16" s="538"/>
      <c r="Z16" s="539"/>
      <c r="AA16" s="540"/>
      <c r="AB16" s="541"/>
      <c r="AC16" s="538" t="str">
        <f t="shared" si="3"/>
        <v/>
      </c>
      <c r="AD16" s="538"/>
      <c r="AE16" s="539"/>
      <c r="AF16" s="542" t="str">
        <f t="shared" si="5"/>
        <v/>
      </c>
      <c r="AG16" s="543"/>
      <c r="AH16" s="538" t="str">
        <f t="shared" si="4"/>
        <v/>
      </c>
      <c r="AI16" s="538"/>
      <c r="AJ16" s="544"/>
    </row>
    <row r="17" spans="2:36" ht="21.9" customHeight="1" x14ac:dyDescent="0.3">
      <c r="B17" s="166"/>
      <c r="C17" s="553"/>
      <c r="D17" s="554"/>
      <c r="E17" s="554"/>
      <c r="F17" s="554"/>
      <c r="G17" s="554"/>
      <c r="H17" s="554"/>
      <c r="I17" s="554"/>
      <c r="J17" s="555"/>
      <c r="K17" s="556"/>
      <c r="L17" s="557"/>
      <c r="M17" s="557"/>
      <c r="N17" s="557"/>
      <c r="O17" s="558"/>
      <c r="P17" s="558"/>
      <c r="Q17" s="558"/>
      <c r="R17" s="538" t="str">
        <f t="shared" si="1"/>
        <v/>
      </c>
      <c r="S17" s="538"/>
      <c r="T17" s="538"/>
      <c r="U17" s="559"/>
      <c r="V17" s="560"/>
      <c r="W17" s="541"/>
      <c r="X17" s="538" t="str">
        <f t="shared" si="2"/>
        <v/>
      </c>
      <c r="Y17" s="538"/>
      <c r="Z17" s="539"/>
      <c r="AA17" s="540"/>
      <c r="AB17" s="541"/>
      <c r="AC17" s="538" t="str">
        <f t="shared" si="3"/>
        <v/>
      </c>
      <c r="AD17" s="538"/>
      <c r="AE17" s="539"/>
      <c r="AF17" s="542" t="str">
        <f t="shared" si="5"/>
        <v/>
      </c>
      <c r="AG17" s="543"/>
      <c r="AH17" s="538" t="str">
        <f t="shared" si="4"/>
        <v/>
      </c>
      <c r="AI17" s="538"/>
      <c r="AJ17" s="544"/>
    </row>
    <row r="18" spans="2:36" ht="21.9" customHeight="1" x14ac:dyDescent="0.3">
      <c r="B18" s="167"/>
      <c r="C18" s="553"/>
      <c r="D18" s="554"/>
      <c r="E18" s="554"/>
      <c r="F18" s="554"/>
      <c r="G18" s="554"/>
      <c r="H18" s="554"/>
      <c r="I18" s="554"/>
      <c r="J18" s="555"/>
      <c r="K18" s="556"/>
      <c r="L18" s="557"/>
      <c r="M18" s="557"/>
      <c r="N18" s="557"/>
      <c r="O18" s="558"/>
      <c r="P18" s="558"/>
      <c r="Q18" s="558"/>
      <c r="R18" s="538" t="str">
        <f t="shared" si="1"/>
        <v/>
      </c>
      <c r="S18" s="538"/>
      <c r="T18" s="538"/>
      <c r="U18" s="559"/>
      <c r="V18" s="560"/>
      <c r="W18" s="541"/>
      <c r="X18" s="538" t="str">
        <f t="shared" si="2"/>
        <v/>
      </c>
      <c r="Y18" s="538"/>
      <c r="Z18" s="539"/>
      <c r="AA18" s="540"/>
      <c r="AB18" s="541"/>
      <c r="AC18" s="538" t="str">
        <f t="shared" si="3"/>
        <v/>
      </c>
      <c r="AD18" s="538"/>
      <c r="AE18" s="539"/>
      <c r="AF18" s="542" t="str">
        <f t="shared" si="5"/>
        <v/>
      </c>
      <c r="AG18" s="543"/>
      <c r="AH18" s="538" t="str">
        <f t="shared" si="4"/>
        <v/>
      </c>
      <c r="AI18" s="538"/>
      <c r="AJ18" s="544"/>
    </row>
    <row r="19" spans="2:36" ht="21.9" customHeight="1" x14ac:dyDescent="0.3">
      <c r="B19" s="167"/>
      <c r="C19" s="553"/>
      <c r="D19" s="554"/>
      <c r="E19" s="554"/>
      <c r="F19" s="554"/>
      <c r="G19" s="554"/>
      <c r="H19" s="554"/>
      <c r="I19" s="554"/>
      <c r="J19" s="555"/>
      <c r="K19" s="556"/>
      <c r="L19" s="557"/>
      <c r="M19" s="557"/>
      <c r="N19" s="557"/>
      <c r="O19" s="558"/>
      <c r="P19" s="558"/>
      <c r="Q19" s="558"/>
      <c r="R19" s="538" t="str">
        <f t="shared" si="1"/>
        <v/>
      </c>
      <c r="S19" s="538"/>
      <c r="T19" s="538"/>
      <c r="U19" s="559"/>
      <c r="V19" s="560"/>
      <c r="W19" s="541"/>
      <c r="X19" s="538" t="str">
        <f t="shared" si="2"/>
        <v/>
      </c>
      <c r="Y19" s="538"/>
      <c r="Z19" s="539"/>
      <c r="AA19" s="540"/>
      <c r="AB19" s="541"/>
      <c r="AC19" s="538" t="str">
        <f t="shared" si="3"/>
        <v/>
      </c>
      <c r="AD19" s="538"/>
      <c r="AE19" s="539"/>
      <c r="AF19" s="542" t="str">
        <f t="shared" si="5"/>
        <v/>
      </c>
      <c r="AG19" s="543"/>
      <c r="AH19" s="538" t="str">
        <f t="shared" si="4"/>
        <v/>
      </c>
      <c r="AI19" s="538"/>
      <c r="AJ19" s="544"/>
    </row>
    <row r="20" spans="2:36" ht="21.9" customHeight="1" x14ac:dyDescent="0.3">
      <c r="B20" s="165"/>
      <c r="C20" s="553"/>
      <c r="D20" s="554"/>
      <c r="E20" s="554"/>
      <c r="F20" s="554"/>
      <c r="G20" s="554"/>
      <c r="H20" s="554"/>
      <c r="I20" s="554"/>
      <c r="J20" s="555"/>
      <c r="K20" s="556"/>
      <c r="L20" s="557"/>
      <c r="M20" s="557"/>
      <c r="N20" s="557"/>
      <c r="O20" s="558"/>
      <c r="P20" s="558"/>
      <c r="Q20" s="558"/>
      <c r="R20" s="538" t="str">
        <f t="shared" si="1"/>
        <v/>
      </c>
      <c r="S20" s="538"/>
      <c r="T20" s="538"/>
      <c r="U20" s="559"/>
      <c r="V20" s="560"/>
      <c r="W20" s="541"/>
      <c r="X20" s="538" t="str">
        <f t="shared" si="2"/>
        <v/>
      </c>
      <c r="Y20" s="538"/>
      <c r="Z20" s="539"/>
      <c r="AA20" s="540"/>
      <c r="AB20" s="541"/>
      <c r="AC20" s="538" t="str">
        <f t="shared" si="3"/>
        <v/>
      </c>
      <c r="AD20" s="538"/>
      <c r="AE20" s="539"/>
      <c r="AF20" s="542" t="str">
        <f t="shared" si="5"/>
        <v/>
      </c>
      <c r="AG20" s="543"/>
      <c r="AH20" s="538" t="str">
        <f t="shared" si="4"/>
        <v/>
      </c>
      <c r="AI20" s="538"/>
      <c r="AJ20" s="544"/>
    </row>
    <row r="21" spans="2:36" ht="21.9" customHeight="1" x14ac:dyDescent="0.3">
      <c r="B21" s="167"/>
      <c r="C21" s="553"/>
      <c r="D21" s="554"/>
      <c r="E21" s="554"/>
      <c r="F21" s="554"/>
      <c r="G21" s="554"/>
      <c r="H21" s="554"/>
      <c r="I21" s="554"/>
      <c r="J21" s="555"/>
      <c r="K21" s="556"/>
      <c r="L21" s="557"/>
      <c r="M21" s="557"/>
      <c r="N21" s="557"/>
      <c r="O21" s="558"/>
      <c r="P21" s="558"/>
      <c r="Q21" s="558"/>
      <c r="R21" s="538" t="str">
        <f t="shared" si="1"/>
        <v/>
      </c>
      <c r="S21" s="538"/>
      <c r="T21" s="538"/>
      <c r="U21" s="559"/>
      <c r="V21" s="560"/>
      <c r="W21" s="541"/>
      <c r="X21" s="538" t="str">
        <f t="shared" si="2"/>
        <v/>
      </c>
      <c r="Y21" s="538"/>
      <c r="Z21" s="539"/>
      <c r="AA21" s="540"/>
      <c r="AB21" s="541"/>
      <c r="AC21" s="538" t="str">
        <f t="shared" si="3"/>
        <v/>
      </c>
      <c r="AD21" s="538"/>
      <c r="AE21" s="539"/>
      <c r="AF21" s="542" t="str">
        <f t="shared" si="5"/>
        <v/>
      </c>
      <c r="AG21" s="543"/>
      <c r="AH21" s="538" t="str">
        <f t="shared" si="4"/>
        <v/>
      </c>
      <c r="AI21" s="538"/>
      <c r="AJ21" s="544"/>
    </row>
    <row r="22" spans="2:36" ht="21.9" customHeight="1" x14ac:dyDescent="0.3">
      <c r="B22" s="166"/>
      <c r="C22" s="553"/>
      <c r="D22" s="554"/>
      <c r="E22" s="554"/>
      <c r="F22" s="554"/>
      <c r="G22" s="554"/>
      <c r="H22" s="554"/>
      <c r="I22" s="554"/>
      <c r="J22" s="555"/>
      <c r="K22" s="556"/>
      <c r="L22" s="557"/>
      <c r="M22" s="557"/>
      <c r="N22" s="557"/>
      <c r="O22" s="558"/>
      <c r="P22" s="558"/>
      <c r="Q22" s="558"/>
      <c r="R22" s="538" t="str">
        <f t="shared" si="1"/>
        <v/>
      </c>
      <c r="S22" s="538"/>
      <c r="T22" s="538"/>
      <c r="U22" s="559"/>
      <c r="V22" s="560"/>
      <c r="W22" s="541"/>
      <c r="X22" s="538" t="str">
        <f t="shared" si="2"/>
        <v/>
      </c>
      <c r="Y22" s="538"/>
      <c r="Z22" s="539"/>
      <c r="AA22" s="540"/>
      <c r="AB22" s="541"/>
      <c r="AC22" s="538" t="str">
        <f t="shared" si="3"/>
        <v/>
      </c>
      <c r="AD22" s="538"/>
      <c r="AE22" s="539"/>
      <c r="AF22" s="542" t="str">
        <f t="shared" si="5"/>
        <v/>
      </c>
      <c r="AG22" s="543"/>
      <c r="AH22" s="538" t="str">
        <f t="shared" si="4"/>
        <v/>
      </c>
      <c r="AI22" s="538"/>
      <c r="AJ22" s="544"/>
    </row>
    <row r="23" spans="2:36" ht="21.9" customHeight="1" x14ac:dyDescent="0.3">
      <c r="B23" s="166"/>
      <c r="C23" s="553"/>
      <c r="D23" s="554"/>
      <c r="E23" s="554"/>
      <c r="F23" s="554"/>
      <c r="G23" s="554"/>
      <c r="H23" s="554"/>
      <c r="I23" s="554"/>
      <c r="J23" s="555"/>
      <c r="K23" s="556"/>
      <c r="L23" s="557"/>
      <c r="M23" s="557"/>
      <c r="N23" s="557"/>
      <c r="O23" s="558"/>
      <c r="P23" s="558"/>
      <c r="Q23" s="558"/>
      <c r="R23" s="538" t="str">
        <f t="shared" si="1"/>
        <v/>
      </c>
      <c r="S23" s="538"/>
      <c r="T23" s="538"/>
      <c r="U23" s="559"/>
      <c r="V23" s="560"/>
      <c r="W23" s="541"/>
      <c r="X23" s="538" t="str">
        <f t="shared" si="2"/>
        <v/>
      </c>
      <c r="Y23" s="538"/>
      <c r="Z23" s="539"/>
      <c r="AA23" s="540"/>
      <c r="AB23" s="541"/>
      <c r="AC23" s="538" t="str">
        <f t="shared" si="3"/>
        <v/>
      </c>
      <c r="AD23" s="538"/>
      <c r="AE23" s="539"/>
      <c r="AF23" s="542" t="str">
        <f t="shared" si="5"/>
        <v/>
      </c>
      <c r="AG23" s="543"/>
      <c r="AH23" s="538" t="str">
        <f t="shared" si="4"/>
        <v/>
      </c>
      <c r="AI23" s="538"/>
      <c r="AJ23" s="544"/>
    </row>
    <row r="24" spans="2:36" ht="21.9" customHeight="1" x14ac:dyDescent="0.3">
      <c r="B24" s="166"/>
      <c r="C24" s="553"/>
      <c r="D24" s="554"/>
      <c r="E24" s="554"/>
      <c r="F24" s="554"/>
      <c r="G24" s="554"/>
      <c r="H24" s="554"/>
      <c r="I24" s="554"/>
      <c r="J24" s="555"/>
      <c r="K24" s="556"/>
      <c r="L24" s="557"/>
      <c r="M24" s="557"/>
      <c r="N24" s="557"/>
      <c r="O24" s="558"/>
      <c r="P24" s="558"/>
      <c r="Q24" s="558"/>
      <c r="R24" s="538" t="str">
        <f t="shared" si="1"/>
        <v/>
      </c>
      <c r="S24" s="538"/>
      <c r="T24" s="538"/>
      <c r="U24" s="559"/>
      <c r="V24" s="560"/>
      <c r="W24" s="541"/>
      <c r="X24" s="538" t="str">
        <f t="shared" si="2"/>
        <v/>
      </c>
      <c r="Y24" s="538"/>
      <c r="Z24" s="539"/>
      <c r="AA24" s="540"/>
      <c r="AB24" s="541"/>
      <c r="AC24" s="538" t="str">
        <f t="shared" si="3"/>
        <v/>
      </c>
      <c r="AD24" s="538"/>
      <c r="AE24" s="539"/>
      <c r="AF24" s="542" t="str">
        <f t="shared" si="5"/>
        <v/>
      </c>
      <c r="AG24" s="543"/>
      <c r="AH24" s="538" t="str">
        <f t="shared" si="4"/>
        <v/>
      </c>
      <c r="AI24" s="538"/>
      <c r="AJ24" s="544"/>
    </row>
    <row r="25" spans="2:36" ht="21.9" customHeight="1" x14ac:dyDescent="0.3">
      <c r="B25" s="166"/>
      <c r="C25" s="553"/>
      <c r="D25" s="554"/>
      <c r="E25" s="554"/>
      <c r="F25" s="554"/>
      <c r="G25" s="554"/>
      <c r="H25" s="554"/>
      <c r="I25" s="554"/>
      <c r="J25" s="555"/>
      <c r="K25" s="556"/>
      <c r="L25" s="557"/>
      <c r="M25" s="557"/>
      <c r="N25" s="557"/>
      <c r="O25" s="558"/>
      <c r="P25" s="558"/>
      <c r="Q25" s="558"/>
      <c r="R25" s="538" t="str">
        <f t="shared" si="1"/>
        <v/>
      </c>
      <c r="S25" s="538"/>
      <c r="T25" s="538"/>
      <c r="U25" s="559"/>
      <c r="V25" s="560"/>
      <c r="W25" s="541"/>
      <c r="X25" s="538" t="str">
        <f t="shared" si="2"/>
        <v/>
      </c>
      <c r="Y25" s="538"/>
      <c r="Z25" s="539"/>
      <c r="AA25" s="540"/>
      <c r="AB25" s="541"/>
      <c r="AC25" s="538" t="str">
        <f t="shared" si="3"/>
        <v/>
      </c>
      <c r="AD25" s="538"/>
      <c r="AE25" s="539"/>
      <c r="AF25" s="542" t="str">
        <f t="shared" si="5"/>
        <v/>
      </c>
      <c r="AG25" s="543"/>
      <c r="AH25" s="538" t="str">
        <f t="shared" si="4"/>
        <v/>
      </c>
      <c r="AI25" s="538"/>
      <c r="AJ25" s="544"/>
    </row>
    <row r="26" spans="2:36" ht="21.9" customHeight="1" x14ac:dyDescent="0.3">
      <c r="B26" s="167"/>
      <c r="C26" s="553"/>
      <c r="D26" s="554"/>
      <c r="E26" s="554"/>
      <c r="F26" s="554"/>
      <c r="G26" s="554"/>
      <c r="H26" s="554"/>
      <c r="I26" s="554"/>
      <c r="J26" s="555"/>
      <c r="K26" s="556"/>
      <c r="L26" s="557"/>
      <c r="M26" s="557"/>
      <c r="N26" s="557"/>
      <c r="O26" s="558"/>
      <c r="P26" s="558"/>
      <c r="Q26" s="558"/>
      <c r="R26" s="538" t="str">
        <f t="shared" si="1"/>
        <v/>
      </c>
      <c r="S26" s="538"/>
      <c r="T26" s="538"/>
      <c r="U26" s="559"/>
      <c r="V26" s="560"/>
      <c r="W26" s="541"/>
      <c r="X26" s="538" t="str">
        <f t="shared" si="2"/>
        <v/>
      </c>
      <c r="Y26" s="538"/>
      <c r="Z26" s="539"/>
      <c r="AA26" s="540"/>
      <c r="AB26" s="541"/>
      <c r="AC26" s="538" t="str">
        <f t="shared" si="3"/>
        <v/>
      </c>
      <c r="AD26" s="538"/>
      <c r="AE26" s="539"/>
      <c r="AF26" s="542" t="str">
        <f t="shared" si="5"/>
        <v/>
      </c>
      <c r="AG26" s="543"/>
      <c r="AH26" s="538" t="str">
        <f t="shared" si="4"/>
        <v/>
      </c>
      <c r="AI26" s="538"/>
      <c r="AJ26" s="544"/>
    </row>
    <row r="27" spans="2:36" ht="21.9" customHeight="1" x14ac:dyDescent="0.3">
      <c r="B27" s="167"/>
      <c r="C27" s="553"/>
      <c r="D27" s="554"/>
      <c r="E27" s="554"/>
      <c r="F27" s="554"/>
      <c r="G27" s="554"/>
      <c r="H27" s="554"/>
      <c r="I27" s="554"/>
      <c r="J27" s="555"/>
      <c r="K27" s="556"/>
      <c r="L27" s="557"/>
      <c r="M27" s="557"/>
      <c r="N27" s="557"/>
      <c r="O27" s="558"/>
      <c r="P27" s="558"/>
      <c r="Q27" s="558"/>
      <c r="R27" s="538" t="str">
        <f t="shared" si="1"/>
        <v/>
      </c>
      <c r="S27" s="538"/>
      <c r="T27" s="538"/>
      <c r="U27" s="559"/>
      <c r="V27" s="560"/>
      <c r="W27" s="541"/>
      <c r="X27" s="538" t="str">
        <f t="shared" si="2"/>
        <v/>
      </c>
      <c r="Y27" s="538"/>
      <c r="Z27" s="539"/>
      <c r="AA27" s="540"/>
      <c r="AB27" s="541"/>
      <c r="AC27" s="538" t="str">
        <f t="shared" si="3"/>
        <v/>
      </c>
      <c r="AD27" s="538"/>
      <c r="AE27" s="539"/>
      <c r="AF27" s="542" t="str">
        <f t="shared" si="5"/>
        <v/>
      </c>
      <c r="AG27" s="543"/>
      <c r="AH27" s="538" t="str">
        <f t="shared" si="4"/>
        <v/>
      </c>
      <c r="AI27" s="538"/>
      <c r="AJ27" s="544"/>
    </row>
    <row r="28" spans="2:36" ht="21.9" customHeight="1" thickBot="1" x14ac:dyDescent="0.35">
      <c r="B28" s="545" t="s">
        <v>212</v>
      </c>
      <c r="C28" s="546"/>
      <c r="D28" s="546"/>
      <c r="E28" s="546"/>
      <c r="F28" s="546"/>
      <c r="G28" s="546"/>
      <c r="H28" s="546"/>
      <c r="I28" s="546"/>
      <c r="J28" s="546"/>
      <c r="K28" s="546"/>
      <c r="L28" s="546"/>
      <c r="M28" s="546"/>
      <c r="N28" s="546"/>
      <c r="O28" s="546"/>
      <c r="P28" s="546"/>
      <c r="Q28" s="547"/>
      <c r="R28" s="548">
        <f>IF((SUM(R8:U27))="","",(SUM(R8:U27)))</f>
        <v>0</v>
      </c>
      <c r="S28" s="549"/>
      <c r="T28" s="549"/>
      <c r="U28" s="549"/>
      <c r="V28" s="550" t="e">
        <f>X28/$R$28</f>
        <v>#DIV/0!</v>
      </c>
      <c r="W28" s="551"/>
      <c r="X28" s="533">
        <f>SUM(X8:Z27)</f>
        <v>0</v>
      </c>
      <c r="Y28" s="533"/>
      <c r="Z28" s="533"/>
      <c r="AA28" s="552" t="e">
        <f>AC28/$R$28</f>
        <v>#DIV/0!</v>
      </c>
      <c r="AB28" s="551"/>
      <c r="AC28" s="533">
        <f>SUM(AC8:AE27)</f>
        <v>0</v>
      </c>
      <c r="AD28" s="533"/>
      <c r="AE28" s="533"/>
      <c r="AF28" s="534" t="e">
        <f>AH28/$R$28</f>
        <v>#DIV/0!</v>
      </c>
      <c r="AG28" s="535"/>
      <c r="AH28" s="536">
        <f>SUM(AH8:AJ27)</f>
        <v>0</v>
      </c>
      <c r="AI28" s="536"/>
      <c r="AJ28" s="537"/>
    </row>
  </sheetData>
  <sheetProtection algorithmName="SHA-512" hashValue="uFMcDewbAGfmCTi2Tp4jaxDzIBaFeejnBtBX+nOGOYYkelEjyaq+0x5EZ65tms43/4ZEDxJoE+Mo17oxA++WPg==" saltValue="+eDsx1JRC4kQ7YmzMJeCKw==" spinCount="100000" sheet="1" formatCells="0" formatColumns="0" formatRows="0" insertColumns="0" insertRows="0" deleteColumns="0" deleteRows="0" sort="0" autoFilter="0"/>
  <mergeCells count="247">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 ref="V26:W26"/>
    <mergeCell ref="X26:Z26"/>
    <mergeCell ref="AA26:AB26"/>
    <mergeCell ref="AC26:AE26"/>
    <mergeCell ref="AF26:AG26"/>
    <mergeCell ref="AH26:AJ26"/>
    <mergeCell ref="X25:Z25"/>
    <mergeCell ref="AA25:AB25"/>
    <mergeCell ref="AC25:AE25"/>
    <mergeCell ref="AF25:AG25"/>
    <mergeCell ref="AH25:AJ25"/>
    <mergeCell ref="V25:W25"/>
    <mergeCell ref="C26:J26"/>
    <mergeCell ref="K26:L26"/>
    <mergeCell ref="M26:N26"/>
    <mergeCell ref="O26:Q26"/>
    <mergeCell ref="R26:U26"/>
    <mergeCell ref="C25:J25"/>
    <mergeCell ref="K25:L25"/>
    <mergeCell ref="M25:N25"/>
    <mergeCell ref="O25:Q25"/>
    <mergeCell ref="R25:U25"/>
    <mergeCell ref="V24:W24"/>
    <mergeCell ref="X24:Z24"/>
    <mergeCell ref="AA24:AB24"/>
    <mergeCell ref="AC24:AE24"/>
    <mergeCell ref="AF24:AG24"/>
    <mergeCell ref="AH24:AJ24"/>
    <mergeCell ref="X23:Z23"/>
    <mergeCell ref="AA23:AB23"/>
    <mergeCell ref="AC23:AE23"/>
    <mergeCell ref="AF23:AG23"/>
    <mergeCell ref="AH23:AJ23"/>
    <mergeCell ref="V23:W23"/>
    <mergeCell ref="C24:J24"/>
    <mergeCell ref="K24:L24"/>
    <mergeCell ref="M24:N24"/>
    <mergeCell ref="O24:Q24"/>
    <mergeCell ref="R24:U24"/>
    <mergeCell ref="C23:J23"/>
    <mergeCell ref="K23:L23"/>
    <mergeCell ref="M23:N23"/>
    <mergeCell ref="O23:Q23"/>
    <mergeCell ref="R23:U23"/>
    <mergeCell ref="V22:W22"/>
    <mergeCell ref="X22:Z22"/>
    <mergeCell ref="AA22:AB22"/>
    <mergeCell ref="AC22:AE22"/>
    <mergeCell ref="AF22:AG22"/>
    <mergeCell ref="AH22:AJ22"/>
    <mergeCell ref="X21:Z21"/>
    <mergeCell ref="AA21:AB21"/>
    <mergeCell ref="AC21:AE21"/>
    <mergeCell ref="AF21:AG21"/>
    <mergeCell ref="AH21:AJ21"/>
    <mergeCell ref="V21:W21"/>
    <mergeCell ref="C22:J22"/>
    <mergeCell ref="K22:L22"/>
    <mergeCell ref="M22:N22"/>
    <mergeCell ref="O22:Q22"/>
    <mergeCell ref="R22:U22"/>
    <mergeCell ref="C21:J21"/>
    <mergeCell ref="K21:L21"/>
    <mergeCell ref="M21:N21"/>
    <mergeCell ref="O21:Q21"/>
    <mergeCell ref="R21:U21"/>
    <mergeCell ref="V20:W20"/>
    <mergeCell ref="X20:Z20"/>
    <mergeCell ref="AA20:AB20"/>
    <mergeCell ref="AC20:AE20"/>
    <mergeCell ref="AF20:AG20"/>
    <mergeCell ref="AH20:AJ20"/>
    <mergeCell ref="X19:Z19"/>
    <mergeCell ref="AA19:AB19"/>
    <mergeCell ref="AC19:AE19"/>
    <mergeCell ref="AF19:AG19"/>
    <mergeCell ref="AH19:AJ19"/>
    <mergeCell ref="V19:W19"/>
    <mergeCell ref="C20:J20"/>
    <mergeCell ref="K20:L20"/>
    <mergeCell ref="M20:N20"/>
    <mergeCell ref="O20:Q20"/>
    <mergeCell ref="R20:U20"/>
    <mergeCell ref="C19:J19"/>
    <mergeCell ref="K19:L19"/>
    <mergeCell ref="M19:N19"/>
    <mergeCell ref="O19:Q19"/>
    <mergeCell ref="R19:U19"/>
    <mergeCell ref="V18:W18"/>
    <mergeCell ref="X18:Z18"/>
    <mergeCell ref="AA18:AB18"/>
    <mergeCell ref="AC18:AE18"/>
    <mergeCell ref="AF18:AG18"/>
    <mergeCell ref="AH18:AJ18"/>
    <mergeCell ref="X17:Z17"/>
    <mergeCell ref="AA17:AB17"/>
    <mergeCell ref="AC17:AE17"/>
    <mergeCell ref="AF17:AG17"/>
    <mergeCell ref="AH17:AJ17"/>
    <mergeCell ref="V17:W17"/>
    <mergeCell ref="C18:J18"/>
    <mergeCell ref="K18:L18"/>
    <mergeCell ref="M18:N18"/>
    <mergeCell ref="O18:Q18"/>
    <mergeCell ref="R18:U18"/>
    <mergeCell ref="C17:J17"/>
    <mergeCell ref="K17:L17"/>
    <mergeCell ref="M17:N17"/>
    <mergeCell ref="O17:Q17"/>
    <mergeCell ref="R17:U17"/>
    <mergeCell ref="V16:W16"/>
    <mergeCell ref="X16:Z16"/>
    <mergeCell ref="AA16:AB16"/>
    <mergeCell ref="AC16:AE16"/>
    <mergeCell ref="AF16:AG16"/>
    <mergeCell ref="AH16:AJ16"/>
    <mergeCell ref="X15:Z15"/>
    <mergeCell ref="AA15:AB15"/>
    <mergeCell ref="AC15:AE15"/>
    <mergeCell ref="AF15:AG15"/>
    <mergeCell ref="AH15:AJ15"/>
    <mergeCell ref="V15:W15"/>
    <mergeCell ref="C16:J16"/>
    <mergeCell ref="K16:L16"/>
    <mergeCell ref="M16:N16"/>
    <mergeCell ref="O16:Q16"/>
    <mergeCell ref="R16:U16"/>
    <mergeCell ref="C15:J15"/>
    <mergeCell ref="K15:L15"/>
    <mergeCell ref="M15:N15"/>
    <mergeCell ref="O15:Q15"/>
    <mergeCell ref="R15:U15"/>
    <mergeCell ref="V14:W14"/>
    <mergeCell ref="X14:Z14"/>
    <mergeCell ref="AA14:AB14"/>
    <mergeCell ref="AC14:AE14"/>
    <mergeCell ref="AF14:AG14"/>
    <mergeCell ref="AH14:AJ14"/>
    <mergeCell ref="X13:Z13"/>
    <mergeCell ref="AA13:AB13"/>
    <mergeCell ref="AC13:AE13"/>
    <mergeCell ref="AF13:AG13"/>
    <mergeCell ref="AH13:AJ13"/>
    <mergeCell ref="V13:W13"/>
    <mergeCell ref="C14:J14"/>
    <mergeCell ref="K14:L14"/>
    <mergeCell ref="M14:N14"/>
    <mergeCell ref="O14:Q14"/>
    <mergeCell ref="R14:U14"/>
    <mergeCell ref="C13:J13"/>
    <mergeCell ref="K13:L13"/>
    <mergeCell ref="M13:N13"/>
    <mergeCell ref="O13:Q13"/>
    <mergeCell ref="R13:U13"/>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AC2:AF2"/>
    <mergeCell ref="AG2:AJ2"/>
    <mergeCell ref="B3:N4"/>
    <mergeCell ref="P5:R5"/>
    <mergeCell ref="S5:V5"/>
    <mergeCell ref="Z5:AJ5"/>
    <mergeCell ref="C6:J6"/>
    <mergeCell ref="K6:U6"/>
    <mergeCell ref="V6:Z6"/>
    <mergeCell ref="AA6:AE6"/>
    <mergeCell ref="AF6:AJ6"/>
  </mergeCells>
  <phoneticPr fontId="1"/>
  <printOptions horizontalCentered="1"/>
  <pageMargins left="0.51181102362204722" right="0.51181102362204722" top="0.55118110236220474" bottom="0.55118110236220474" header="0.31496062992125984" footer="0.31496062992125984"/>
  <pageSetup paperSize="9" scale="80" orientation="landscape" blackAndWhite="1" r:id="rId1"/>
  <headerFooter>
    <oddHeader>&amp;R自動入力用</oddHead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75F1D-6177-4ED6-9132-82B441D74028}">
  <sheetPr>
    <tabColor rgb="FF00B0F0"/>
    <pageSetUpPr fitToPage="1"/>
  </sheetPr>
  <dimension ref="A1:AM61"/>
  <sheetViews>
    <sheetView showGridLines="0" showZeros="0" view="pageBreakPreview" zoomScale="85" zoomScaleNormal="70" zoomScaleSheetLayoutView="85" workbookViewId="0">
      <pane ySplit="16" topLeftCell="A17" activePane="bottomLeft" state="frozen"/>
      <selection activeCell="C24" sqref="C24"/>
      <selection pane="bottomLeft" activeCell="S6" sqref="S6:V6"/>
    </sheetView>
  </sheetViews>
  <sheetFormatPr defaultColWidth="4.08984375" defaultRowHeight="23.1" customHeight="1" outlineLevelRow="1" x14ac:dyDescent="0.3"/>
  <cols>
    <col min="1" max="1" width="1.90625" style="4" customWidth="1"/>
    <col min="2" max="28" width="5.90625" style="4" customWidth="1"/>
    <col min="29" max="16384" width="4.08984375" style="4"/>
  </cols>
  <sheetData>
    <row r="1" spans="1:28" ht="35.4" customHeight="1" x14ac:dyDescent="0.3"/>
    <row r="2" spans="1:28" ht="15" customHeight="1" x14ac:dyDescent="0.3">
      <c r="B2" s="600" t="s">
        <v>229</v>
      </c>
      <c r="C2" s="600"/>
      <c r="D2" s="600"/>
      <c r="E2" s="600"/>
      <c r="F2" s="600"/>
      <c r="G2" s="600"/>
      <c r="H2" s="600"/>
      <c r="I2" s="600"/>
      <c r="J2" s="600"/>
      <c r="K2" s="600"/>
      <c r="L2" s="600"/>
      <c r="M2" s="600"/>
      <c r="N2" s="600"/>
      <c r="O2" s="600"/>
      <c r="P2" s="600"/>
      <c r="Q2" s="600"/>
      <c r="R2" s="600"/>
      <c r="S2" s="600"/>
      <c r="T2" s="600"/>
      <c r="U2" s="600"/>
      <c r="V2" s="600"/>
      <c r="W2" s="600"/>
      <c r="X2" s="600"/>
      <c r="Y2" s="600"/>
      <c r="Z2" s="600"/>
      <c r="AA2" s="600"/>
      <c r="AB2" s="600"/>
    </row>
    <row r="3" spans="1:28" ht="15" customHeight="1" x14ac:dyDescent="0.3">
      <c r="A3" s="6"/>
      <c r="B3" s="600"/>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row>
    <row r="4" spans="1:28" ht="6" customHeight="1" x14ac:dyDescent="0.3">
      <c r="A4" s="6"/>
      <c r="B4" s="7"/>
      <c r="C4" s="7"/>
      <c r="D4" s="7"/>
      <c r="E4" s="7"/>
      <c r="F4" s="7"/>
      <c r="G4" s="7"/>
      <c r="H4" s="7"/>
      <c r="I4" s="7"/>
      <c r="J4" s="7"/>
      <c r="K4" s="7"/>
      <c r="L4" s="7"/>
      <c r="M4" s="7"/>
      <c r="N4" s="7"/>
      <c r="O4" s="7"/>
      <c r="P4" s="7"/>
      <c r="Q4" s="7"/>
      <c r="R4" s="7"/>
      <c r="S4" s="7"/>
      <c r="T4" s="7"/>
      <c r="U4" s="7"/>
      <c r="V4" s="7"/>
      <c r="W4" s="7"/>
      <c r="X4" s="7"/>
      <c r="Y4" s="7"/>
      <c r="Z4" s="7"/>
      <c r="AA4" s="7"/>
      <c r="AB4" s="7"/>
    </row>
    <row r="5" spans="1:28" ht="23.1" customHeight="1" x14ac:dyDescent="0.3">
      <c r="O5" s="200"/>
      <c r="P5" s="608" t="s">
        <v>31</v>
      </c>
      <c r="Q5" s="609"/>
      <c r="R5" s="609"/>
      <c r="S5" s="602" t="str">
        <f>'基本情報(必須)'!$D$3</f>
        <v>株式会社●●</v>
      </c>
      <c r="T5" s="602"/>
      <c r="U5" s="602"/>
      <c r="V5" s="602"/>
      <c r="W5" s="602"/>
      <c r="X5" s="602"/>
      <c r="Y5" s="602"/>
      <c r="Z5" s="602"/>
      <c r="AA5" s="602"/>
      <c r="AB5" s="603"/>
    </row>
    <row r="6" spans="1:28" ht="23.1" customHeight="1" x14ac:dyDescent="0.3">
      <c r="O6" s="200"/>
      <c r="P6" s="669" t="s">
        <v>64</v>
      </c>
      <c r="Q6" s="670"/>
      <c r="R6" s="670"/>
      <c r="S6" s="665"/>
      <c r="T6" s="666"/>
      <c r="U6" s="666"/>
      <c r="V6" s="667"/>
      <c r="W6" s="201" t="s">
        <v>65</v>
      </c>
      <c r="X6" s="665"/>
      <c r="Y6" s="666"/>
      <c r="Z6" s="666"/>
      <c r="AA6" s="666"/>
      <c r="AB6" s="668"/>
    </row>
    <row r="7" spans="1:28" ht="4.2" customHeight="1" x14ac:dyDescent="0.3"/>
    <row r="8" spans="1:28" ht="12.6" hidden="1" customHeight="1" x14ac:dyDescent="0.3">
      <c r="E8" s="129" t="str">
        <f>IFERROR(IF('基本情報(必須)'!$S24="","",INDEX('基本情報(必須)'!$B$24:$L$38,MATCH('基本情報(必須)'!$S24,'基本情報(必須)'!$B$24:$B$38,FALSE),7)),"")</f>
        <v/>
      </c>
      <c r="I8" s="128" t="str">
        <f>IFERROR(IF('基本情報(必須)'!$S25="","",INDEX('基本情報(必須)'!$B$24:$L$38,MATCH('基本情報(必須)'!$S25,'基本情報(必須)'!$B$24:$B$38,FALSE),7)),"")</f>
        <v/>
      </c>
      <c r="M8" s="128" t="str">
        <f>IFERROR(IF('基本情報(必須)'!$S26="","",INDEX('基本情報(必須)'!$B$24:$L$38,MATCH('基本情報(必須)'!$S26,'基本情報(必須)'!$B$24:$B$38,FALSE),7)),"")</f>
        <v/>
      </c>
      <c r="Q8" s="128" t="str">
        <f>IFERROR(IF('基本情報(必須)'!$S27="","",INDEX('基本情報(必須)'!$B$24:$L$38,MATCH('基本情報(必須)'!$S27,'基本情報(必須)'!$B$24:$B$38,FALSE),7)),"")</f>
        <v/>
      </c>
      <c r="U8" s="128" t="str">
        <f>IFERROR(IF('基本情報(必須)'!$S28="","",INDEX('基本情報(必須)'!$B$24:$L$38,MATCH('基本情報(必須)'!$S28,'基本情報(必須)'!$B$24:$B$38,FALSE),7)),"")</f>
        <v/>
      </c>
      <c r="Y8" s="128" t="str">
        <f>IFERROR(IF('基本情報(必須)'!$S29="","",INDEX('基本情報(必須)'!$B$24:$L$38,MATCH('基本情報(必須)'!$S29,'基本情報(必須)'!$B$24:$B$38,FALSE),7)),"")</f>
        <v/>
      </c>
    </row>
    <row r="9" spans="1:28" ht="22.8" customHeight="1" x14ac:dyDescent="0.3">
      <c r="B9" s="375" t="s">
        <v>126</v>
      </c>
      <c r="C9" s="601"/>
      <c r="D9" s="376"/>
      <c r="E9" s="596" t="str">
        <f>IF($E$8="","",HYPERLINK("#'"&amp;$E$8&amp;"'!A1",$E$8))</f>
        <v/>
      </c>
      <c r="F9" s="597"/>
      <c r="G9" s="597"/>
      <c r="H9" s="598"/>
      <c r="I9" s="599" t="str">
        <f>IF($I$8="","",HYPERLINK("#'"&amp;$I$8&amp;"'!A1",$I$8))</f>
        <v/>
      </c>
      <c r="J9" s="597"/>
      <c r="K9" s="597"/>
      <c r="L9" s="598"/>
      <c r="M9" s="599" t="str">
        <f>IF($M$8="","",HYPERLINK("#'"&amp;$M$8&amp;"'!A1",$M$8))</f>
        <v/>
      </c>
      <c r="N9" s="597"/>
      <c r="O9" s="597"/>
      <c r="P9" s="598"/>
      <c r="Q9" s="599" t="str">
        <f>IF($Q$8="","",HYPERLINK("#'"&amp;$Q$8&amp;"'!A1",$Q$8))</f>
        <v/>
      </c>
      <c r="R9" s="597"/>
      <c r="S9" s="597"/>
      <c r="T9" s="598"/>
      <c r="U9" s="599" t="str">
        <f>IF($U$8="","",HYPERLINK("#'"&amp;$U$8&amp;"'!A1",$U$8))</f>
        <v/>
      </c>
      <c r="V9" s="597"/>
      <c r="W9" s="597"/>
      <c r="X9" s="598"/>
      <c r="Y9" s="599" t="str">
        <f>IF($Y$8="","",HYPERLINK("#'"&amp;$Y$8&amp;"'!A1",$Y$8))</f>
        <v/>
      </c>
      <c r="Z9" s="597"/>
      <c r="AA9" s="597"/>
      <c r="AB9" s="598"/>
    </row>
    <row r="10" spans="1:28" ht="22.8" customHeight="1" x14ac:dyDescent="0.3">
      <c r="B10" s="375" t="s">
        <v>79</v>
      </c>
      <c r="C10" s="601"/>
      <c r="D10" s="376"/>
      <c r="E10" s="604" t="str">
        <f>IFERROR(IF('基本情報(必須)'!$S24="","",INDEX('基本情報(必須)'!$B$24:$L$38,MATCH('基本情報(必須)'!$S24,'基本情報(必須)'!$B$24:$B$38,FALSE),5)),"")</f>
        <v/>
      </c>
      <c r="F10" s="605"/>
      <c r="G10" s="605"/>
      <c r="H10" s="606"/>
      <c r="I10" s="607" t="str">
        <f>IFERROR(IF('基本情報(必須)'!$S25="","",INDEX('基本情報(必須)'!$B$24:$L$38,MATCH('基本情報(必須)'!$S25,'基本情報(必須)'!$B$24:$B$38,FALSE),5)),"")</f>
        <v/>
      </c>
      <c r="J10" s="605"/>
      <c r="K10" s="605"/>
      <c r="L10" s="606"/>
      <c r="M10" s="607" t="str">
        <f>IFERROR(IF('基本情報(必須)'!$S26="","",INDEX('基本情報(必須)'!$B$24:$L$38,MATCH('基本情報(必須)'!$S26,'基本情報(必須)'!$B$24:$B$38,FALSE),5)),"")</f>
        <v/>
      </c>
      <c r="N10" s="605"/>
      <c r="O10" s="605"/>
      <c r="P10" s="606"/>
      <c r="Q10" s="607" t="str">
        <f>IFERROR(IF('基本情報(必須)'!$S27="","",INDEX('基本情報(必須)'!$B$24:$L$38,MATCH('基本情報(必須)'!$S27,'基本情報(必須)'!$B$24:$B$38,FALSE),5)),"")</f>
        <v/>
      </c>
      <c r="R10" s="605"/>
      <c r="S10" s="605"/>
      <c r="T10" s="606"/>
      <c r="U10" s="607" t="str">
        <f>IFERROR(IF('基本情報(必須)'!$S28="","",INDEX('基本情報(必須)'!$B$24:$L$38,MATCH('基本情報(必須)'!$S28,'基本情報(必須)'!$B$24:$B$38,FALSE),5)),"")</f>
        <v/>
      </c>
      <c r="V10" s="605"/>
      <c r="W10" s="605"/>
      <c r="X10" s="606"/>
      <c r="Y10" s="607" t="str">
        <f>IFERROR(IF('基本情報(必須)'!$S29="","",INDEX('基本情報(必須)'!$B$24:$L$38,MATCH('基本情報(必須)'!$S29,'基本情報(必須)'!$B$24:$B$38,FALSE),5)),"")</f>
        <v/>
      </c>
      <c r="Z10" s="605"/>
      <c r="AA10" s="605"/>
      <c r="AB10" s="606"/>
    </row>
    <row r="11" spans="1:28" ht="22.8" customHeight="1" x14ac:dyDescent="0.3">
      <c r="B11" s="375" t="s">
        <v>36</v>
      </c>
      <c r="C11" s="601"/>
      <c r="D11" s="376"/>
      <c r="E11" s="610"/>
      <c r="F11" s="554"/>
      <c r="G11" s="554"/>
      <c r="H11" s="555"/>
      <c r="I11" s="553"/>
      <c r="J11" s="554"/>
      <c r="K11" s="554"/>
      <c r="L11" s="555"/>
      <c r="M11" s="553"/>
      <c r="N11" s="554"/>
      <c r="O11" s="554"/>
      <c r="P11" s="555"/>
      <c r="Q11" s="553"/>
      <c r="R11" s="554"/>
      <c r="S11" s="554"/>
      <c r="T11" s="555"/>
      <c r="U11" s="553"/>
      <c r="V11" s="554"/>
      <c r="W11" s="554"/>
      <c r="X11" s="555"/>
      <c r="Y11" s="553"/>
      <c r="Z11" s="554"/>
      <c r="AA11" s="554"/>
      <c r="AB11" s="555"/>
    </row>
    <row r="12" spans="1:28" ht="22.8" customHeight="1" x14ac:dyDescent="0.3">
      <c r="B12" s="375" t="s">
        <v>58</v>
      </c>
      <c r="C12" s="601"/>
      <c r="D12" s="376"/>
      <c r="E12" s="604" t="str">
        <f>IFERROR(IF('基本情報(必須)'!$S24="","",INDEX('基本情報(必須)'!$B$24:$L$38,MATCH('基本情報(必須)'!$S24,'基本情報(必須)'!$B$24:$B$38,FALSE),4)),"")</f>
        <v/>
      </c>
      <c r="F12" s="605"/>
      <c r="G12" s="605"/>
      <c r="H12" s="606"/>
      <c r="I12" s="607" t="str">
        <f>IFERROR(IF('基本情報(必須)'!$S25="","",INDEX('基本情報(必須)'!$B$24:$L$38,MATCH('基本情報(必須)'!$S25,'基本情報(必須)'!$B$24:$B$38,FALSE),4)),"")</f>
        <v/>
      </c>
      <c r="J12" s="605"/>
      <c r="K12" s="605"/>
      <c r="L12" s="606"/>
      <c r="M12" s="607" t="str">
        <f>IFERROR(IF('基本情報(必須)'!$S26="","",INDEX('基本情報(必須)'!$B$24:$L$38,MATCH('基本情報(必須)'!$S26,'基本情報(必須)'!$B$24:$B$38,FALSE),4)),"")</f>
        <v/>
      </c>
      <c r="N12" s="605"/>
      <c r="O12" s="605"/>
      <c r="P12" s="606"/>
      <c r="Q12" s="607" t="str">
        <f>IFERROR(IF('基本情報(必須)'!$S27="","",INDEX('基本情報(必須)'!$B$24:$L$38,MATCH('基本情報(必須)'!$S27,'基本情報(必須)'!$B$24:$B$38,FALSE),4)),"")</f>
        <v/>
      </c>
      <c r="R12" s="605"/>
      <c r="S12" s="605"/>
      <c r="T12" s="606"/>
      <c r="U12" s="607" t="str">
        <f>IFERROR(IF('基本情報(必須)'!$S28="","",INDEX('基本情報(必須)'!$B$24:$L$38,MATCH('基本情報(必須)'!$S28,'基本情報(必須)'!$B$24:$B$38,FALSE),4)),"")</f>
        <v/>
      </c>
      <c r="V12" s="605"/>
      <c r="W12" s="605"/>
      <c r="X12" s="606"/>
      <c r="Y12" s="607" t="str">
        <f>IFERROR(IF('基本情報(必須)'!$S29="","",INDEX('基本情報(必須)'!$B$24:$L$38,MATCH('基本情報(必須)'!$S29,'基本情報(必須)'!$B$24:$B$38,FALSE),4)),"")</f>
        <v/>
      </c>
      <c r="Z12" s="605"/>
      <c r="AA12" s="605"/>
      <c r="AB12" s="606"/>
    </row>
    <row r="13" spans="1:28" ht="22.8" customHeight="1" x14ac:dyDescent="0.3">
      <c r="B13" s="375" t="s">
        <v>41</v>
      </c>
      <c r="C13" s="601"/>
      <c r="D13" s="376"/>
      <c r="E13" s="610"/>
      <c r="F13" s="554"/>
      <c r="G13" s="554"/>
      <c r="H13" s="555"/>
      <c r="I13" s="553"/>
      <c r="J13" s="554"/>
      <c r="K13" s="554"/>
      <c r="L13" s="555"/>
      <c r="M13" s="553"/>
      <c r="N13" s="554"/>
      <c r="O13" s="554"/>
      <c r="P13" s="555"/>
      <c r="Q13" s="553"/>
      <c r="R13" s="554"/>
      <c r="S13" s="554"/>
      <c r="T13" s="555"/>
      <c r="U13" s="553"/>
      <c r="V13" s="554"/>
      <c r="W13" s="554"/>
      <c r="X13" s="555"/>
      <c r="Y13" s="553"/>
      <c r="Z13" s="554"/>
      <c r="AA13" s="554"/>
      <c r="AB13" s="555"/>
    </row>
    <row r="14" spans="1:28" ht="22.8" customHeight="1" thickBot="1" x14ac:dyDescent="0.35">
      <c r="B14" s="625" t="s">
        <v>182</v>
      </c>
      <c r="C14" s="626"/>
      <c r="D14" s="627"/>
      <c r="E14" s="671"/>
      <c r="F14" s="628"/>
      <c r="G14" s="628"/>
      <c r="H14" s="628"/>
      <c r="I14" s="628"/>
      <c r="J14" s="628"/>
      <c r="K14" s="628"/>
      <c r="L14" s="628"/>
      <c r="M14" s="628"/>
      <c r="N14" s="628"/>
      <c r="O14" s="628"/>
      <c r="P14" s="628"/>
      <c r="Q14" s="628"/>
      <c r="R14" s="628"/>
      <c r="S14" s="628"/>
      <c r="T14" s="628"/>
      <c r="U14" s="628"/>
      <c r="V14" s="628"/>
      <c r="W14" s="628"/>
      <c r="X14" s="628"/>
      <c r="Y14" s="628"/>
      <c r="Z14" s="628"/>
      <c r="AA14" s="628"/>
      <c r="AB14" s="629"/>
    </row>
    <row r="15" spans="1:28" ht="22.8" customHeight="1" thickTop="1" x14ac:dyDescent="0.3">
      <c r="B15" s="618" t="s">
        <v>71</v>
      </c>
      <c r="C15" s="619"/>
      <c r="D15" s="620"/>
      <c r="E15" s="621">
        <f>SUM(E17:F47)</f>
        <v>0</v>
      </c>
      <c r="F15" s="619"/>
      <c r="G15" s="622">
        <f>SUM(G17:G47)</f>
        <v>0</v>
      </c>
      <c r="H15" s="623"/>
      <c r="I15" s="621">
        <f>SUM(I17:J47)</f>
        <v>0</v>
      </c>
      <c r="J15" s="619"/>
      <c r="K15" s="622">
        <f>SUM(K17:K47)</f>
        <v>0</v>
      </c>
      <c r="L15" s="623"/>
      <c r="M15" s="621">
        <f>SUM(M17:N47)</f>
        <v>0</v>
      </c>
      <c r="N15" s="619"/>
      <c r="O15" s="622">
        <f>SUM(O17:O47)</f>
        <v>0</v>
      </c>
      <c r="P15" s="623"/>
      <c r="Q15" s="621">
        <f>SUM(Q17:R47)</f>
        <v>0</v>
      </c>
      <c r="R15" s="619"/>
      <c r="S15" s="622">
        <f>SUM(S17:S47)</f>
        <v>0</v>
      </c>
      <c r="T15" s="623"/>
      <c r="U15" s="621">
        <f>SUM(U17:V47)</f>
        <v>0</v>
      </c>
      <c r="V15" s="619"/>
      <c r="W15" s="622">
        <f>SUM(W17:W47)</f>
        <v>0</v>
      </c>
      <c r="X15" s="623"/>
      <c r="Y15" s="621">
        <f>SUM(Y17:Z47)</f>
        <v>0</v>
      </c>
      <c r="Z15" s="619"/>
      <c r="AA15" s="622">
        <f>SUM(AA17:AA47)</f>
        <v>0</v>
      </c>
      <c r="AB15" s="623"/>
    </row>
    <row r="16" spans="1:28" ht="17.399999999999999" customHeight="1" x14ac:dyDescent="0.3">
      <c r="B16" s="615" t="s">
        <v>67</v>
      </c>
      <c r="C16" s="616"/>
      <c r="D16" s="5" t="s">
        <v>68</v>
      </c>
      <c r="E16" s="613" t="s">
        <v>69</v>
      </c>
      <c r="F16" s="614"/>
      <c r="G16" s="611" t="s">
        <v>70</v>
      </c>
      <c r="H16" s="612"/>
      <c r="I16" s="613" t="s">
        <v>69</v>
      </c>
      <c r="J16" s="614"/>
      <c r="K16" s="611" t="s">
        <v>70</v>
      </c>
      <c r="L16" s="612"/>
      <c r="M16" s="613" t="s">
        <v>69</v>
      </c>
      <c r="N16" s="614"/>
      <c r="O16" s="611" t="s">
        <v>70</v>
      </c>
      <c r="P16" s="612"/>
      <c r="Q16" s="613" t="s">
        <v>69</v>
      </c>
      <c r="R16" s="614"/>
      <c r="S16" s="611" t="s">
        <v>70</v>
      </c>
      <c r="T16" s="612"/>
      <c r="U16" s="613" t="s">
        <v>69</v>
      </c>
      <c r="V16" s="614"/>
      <c r="W16" s="611" t="s">
        <v>70</v>
      </c>
      <c r="X16" s="612"/>
      <c r="Y16" s="613" t="s">
        <v>69</v>
      </c>
      <c r="Z16" s="614"/>
      <c r="AA16" s="611" t="s">
        <v>70</v>
      </c>
      <c r="AB16" s="612"/>
    </row>
    <row r="17" spans="2:39" ht="16.8" customHeight="1" x14ac:dyDescent="0.3">
      <c r="B17" s="594">
        <f>IF(ISERROR(S6),,(S6))</f>
        <v>0</v>
      </c>
      <c r="C17" s="595"/>
      <c r="D17" s="3" t="str">
        <f t="shared" ref="D17:D47" si="0">TEXT(B17,"aaa")</f>
        <v>土</v>
      </c>
      <c r="E17" s="617"/>
      <c r="F17" s="557"/>
      <c r="G17" s="610"/>
      <c r="H17" s="555"/>
      <c r="I17" s="617"/>
      <c r="J17" s="557"/>
      <c r="K17" s="610"/>
      <c r="L17" s="555"/>
      <c r="M17" s="617"/>
      <c r="N17" s="557"/>
      <c r="O17" s="610"/>
      <c r="P17" s="555"/>
      <c r="Q17" s="617"/>
      <c r="R17" s="557"/>
      <c r="S17" s="610"/>
      <c r="T17" s="555"/>
      <c r="U17" s="617"/>
      <c r="V17" s="557"/>
      <c r="W17" s="610"/>
      <c r="X17" s="555"/>
      <c r="Y17" s="617"/>
      <c r="Z17" s="557"/>
      <c r="AA17" s="610"/>
      <c r="AB17" s="555"/>
    </row>
    <row r="18" spans="2:39" ht="16.8" customHeight="1" x14ac:dyDescent="0.3">
      <c r="B18" s="594">
        <f>IF(ISERROR(B17+1),,(B17+1))</f>
        <v>1</v>
      </c>
      <c r="C18" s="595"/>
      <c r="D18" s="3" t="str">
        <f t="shared" si="0"/>
        <v>日</v>
      </c>
      <c r="E18" s="617"/>
      <c r="F18" s="557"/>
      <c r="G18" s="610"/>
      <c r="H18" s="555"/>
      <c r="I18" s="617"/>
      <c r="J18" s="557"/>
      <c r="K18" s="610"/>
      <c r="L18" s="555"/>
      <c r="M18" s="617"/>
      <c r="N18" s="557"/>
      <c r="O18" s="610"/>
      <c r="P18" s="555"/>
      <c r="Q18" s="617"/>
      <c r="R18" s="557"/>
      <c r="S18" s="610"/>
      <c r="T18" s="555"/>
      <c r="U18" s="617"/>
      <c r="V18" s="557"/>
      <c r="W18" s="610"/>
      <c r="X18" s="555"/>
      <c r="Y18" s="617"/>
      <c r="Z18" s="557"/>
      <c r="AA18" s="610"/>
      <c r="AB18" s="555"/>
    </row>
    <row r="19" spans="2:39" ht="16.8" customHeight="1" x14ac:dyDescent="0.3">
      <c r="B19" s="594">
        <f t="shared" ref="B19:B46" si="1">IF(ISERROR(B18+1),,(B18+1))</f>
        <v>2</v>
      </c>
      <c r="C19" s="595"/>
      <c r="D19" s="3" t="str">
        <f t="shared" si="0"/>
        <v>月</v>
      </c>
      <c r="E19" s="617"/>
      <c r="F19" s="557"/>
      <c r="G19" s="610"/>
      <c r="H19" s="555"/>
      <c r="I19" s="617"/>
      <c r="J19" s="557"/>
      <c r="K19" s="610"/>
      <c r="L19" s="555"/>
      <c r="M19" s="617"/>
      <c r="N19" s="557"/>
      <c r="O19" s="610"/>
      <c r="P19" s="555"/>
      <c r="Q19" s="617"/>
      <c r="R19" s="557"/>
      <c r="S19" s="610"/>
      <c r="T19" s="555"/>
      <c r="U19" s="617"/>
      <c r="V19" s="557"/>
      <c r="W19" s="610"/>
      <c r="X19" s="555"/>
      <c r="Y19" s="617"/>
      <c r="Z19" s="557"/>
      <c r="AA19" s="610"/>
      <c r="AB19" s="555"/>
    </row>
    <row r="20" spans="2:39" ht="16.8" customHeight="1" x14ac:dyDescent="0.3">
      <c r="B20" s="594">
        <f t="shared" si="1"/>
        <v>3</v>
      </c>
      <c r="C20" s="595"/>
      <c r="D20" s="3" t="str">
        <f t="shared" si="0"/>
        <v>火</v>
      </c>
      <c r="E20" s="617"/>
      <c r="F20" s="557"/>
      <c r="G20" s="610"/>
      <c r="H20" s="555"/>
      <c r="I20" s="617"/>
      <c r="J20" s="557"/>
      <c r="K20" s="610"/>
      <c r="L20" s="555"/>
      <c r="M20" s="617"/>
      <c r="N20" s="557"/>
      <c r="O20" s="610"/>
      <c r="P20" s="555"/>
      <c r="Q20" s="617"/>
      <c r="R20" s="557"/>
      <c r="S20" s="610"/>
      <c r="T20" s="555"/>
      <c r="U20" s="617"/>
      <c r="V20" s="557"/>
      <c r="W20" s="610"/>
      <c r="X20" s="555"/>
      <c r="Y20" s="617"/>
      <c r="Z20" s="557"/>
      <c r="AA20" s="610"/>
      <c r="AB20" s="555"/>
    </row>
    <row r="21" spans="2:39" ht="16.8" customHeight="1" x14ac:dyDescent="0.3">
      <c r="B21" s="594">
        <f t="shared" si="1"/>
        <v>4</v>
      </c>
      <c r="C21" s="595"/>
      <c r="D21" s="3" t="str">
        <f t="shared" si="0"/>
        <v>水</v>
      </c>
      <c r="E21" s="617"/>
      <c r="F21" s="557"/>
      <c r="G21" s="610"/>
      <c r="H21" s="555"/>
      <c r="I21" s="617"/>
      <c r="J21" s="557"/>
      <c r="K21" s="610"/>
      <c r="L21" s="555"/>
      <c r="M21" s="617"/>
      <c r="N21" s="557"/>
      <c r="O21" s="610"/>
      <c r="P21" s="555"/>
      <c r="Q21" s="617"/>
      <c r="R21" s="557"/>
      <c r="S21" s="610"/>
      <c r="T21" s="555"/>
      <c r="U21" s="617"/>
      <c r="V21" s="557"/>
      <c r="W21" s="610"/>
      <c r="X21" s="555"/>
      <c r="Y21" s="617"/>
      <c r="Z21" s="557"/>
      <c r="AA21" s="610"/>
      <c r="AB21" s="555"/>
    </row>
    <row r="22" spans="2:39" ht="16.8" customHeight="1" x14ac:dyDescent="0.3">
      <c r="B22" s="594">
        <f t="shared" si="1"/>
        <v>5</v>
      </c>
      <c r="C22" s="595"/>
      <c r="D22" s="3" t="str">
        <f t="shared" si="0"/>
        <v>木</v>
      </c>
      <c r="E22" s="617"/>
      <c r="F22" s="557"/>
      <c r="G22" s="610"/>
      <c r="H22" s="555"/>
      <c r="I22" s="617"/>
      <c r="J22" s="557"/>
      <c r="K22" s="610"/>
      <c r="L22" s="555"/>
      <c r="M22" s="617"/>
      <c r="N22" s="557"/>
      <c r="O22" s="610"/>
      <c r="P22" s="555"/>
      <c r="Q22" s="617"/>
      <c r="R22" s="557"/>
      <c r="S22" s="610"/>
      <c r="T22" s="555"/>
      <c r="U22" s="617"/>
      <c r="V22" s="557"/>
      <c r="W22" s="610"/>
      <c r="X22" s="555"/>
      <c r="Y22" s="617"/>
      <c r="Z22" s="557"/>
      <c r="AA22" s="610"/>
      <c r="AB22" s="555"/>
    </row>
    <row r="23" spans="2:39" ht="16.8" customHeight="1" x14ac:dyDescent="0.3">
      <c r="B23" s="594">
        <f t="shared" si="1"/>
        <v>6</v>
      </c>
      <c r="C23" s="595"/>
      <c r="D23" s="3" t="str">
        <f t="shared" si="0"/>
        <v>金</v>
      </c>
      <c r="E23" s="617"/>
      <c r="F23" s="557"/>
      <c r="G23" s="610"/>
      <c r="H23" s="555"/>
      <c r="I23" s="617"/>
      <c r="J23" s="557"/>
      <c r="K23" s="610"/>
      <c r="L23" s="555"/>
      <c r="M23" s="617"/>
      <c r="N23" s="557"/>
      <c r="O23" s="610"/>
      <c r="P23" s="555"/>
      <c r="Q23" s="617"/>
      <c r="R23" s="557"/>
      <c r="S23" s="610"/>
      <c r="T23" s="555"/>
      <c r="U23" s="617"/>
      <c r="V23" s="557"/>
      <c r="W23" s="610"/>
      <c r="X23" s="555"/>
      <c r="Y23" s="617"/>
      <c r="Z23" s="557"/>
      <c r="AA23" s="610"/>
      <c r="AB23" s="555"/>
    </row>
    <row r="24" spans="2:39" ht="16.8" customHeight="1" x14ac:dyDescent="0.3">
      <c r="B24" s="594">
        <f t="shared" si="1"/>
        <v>7</v>
      </c>
      <c r="C24" s="595"/>
      <c r="D24" s="3" t="str">
        <f t="shared" si="0"/>
        <v>土</v>
      </c>
      <c r="E24" s="617"/>
      <c r="F24" s="557"/>
      <c r="G24" s="610"/>
      <c r="H24" s="555"/>
      <c r="I24" s="617"/>
      <c r="J24" s="557"/>
      <c r="K24" s="610"/>
      <c r="L24" s="555"/>
      <c r="M24" s="617"/>
      <c r="N24" s="557"/>
      <c r="O24" s="610"/>
      <c r="P24" s="555"/>
      <c r="Q24" s="617"/>
      <c r="R24" s="557"/>
      <c r="S24" s="610"/>
      <c r="T24" s="555"/>
      <c r="U24" s="617"/>
      <c r="V24" s="557"/>
      <c r="W24" s="610"/>
      <c r="X24" s="555"/>
      <c r="Y24" s="617"/>
      <c r="Z24" s="557"/>
      <c r="AA24" s="610"/>
      <c r="AB24" s="555"/>
      <c r="AL24" s="594">
        <f>IF(ISERROR(BC13),,(BC13))</f>
        <v>0</v>
      </c>
      <c r="AM24" s="595"/>
    </row>
    <row r="25" spans="2:39" ht="16.8" customHeight="1" x14ac:dyDescent="0.3">
      <c r="B25" s="594">
        <f t="shared" si="1"/>
        <v>8</v>
      </c>
      <c r="C25" s="595"/>
      <c r="D25" s="3" t="str">
        <f t="shared" si="0"/>
        <v>日</v>
      </c>
      <c r="E25" s="617"/>
      <c r="F25" s="557"/>
      <c r="G25" s="610"/>
      <c r="H25" s="555"/>
      <c r="I25" s="617"/>
      <c r="J25" s="557"/>
      <c r="K25" s="610"/>
      <c r="L25" s="555"/>
      <c r="M25" s="617"/>
      <c r="N25" s="557"/>
      <c r="O25" s="610"/>
      <c r="P25" s="555"/>
      <c r="Q25" s="617"/>
      <c r="R25" s="557"/>
      <c r="S25" s="610"/>
      <c r="T25" s="555"/>
      <c r="U25" s="617"/>
      <c r="V25" s="557"/>
      <c r="W25" s="610"/>
      <c r="X25" s="555"/>
      <c r="Y25" s="617"/>
      <c r="Z25" s="557"/>
      <c r="AA25" s="610"/>
      <c r="AB25" s="555"/>
    </row>
    <row r="26" spans="2:39" ht="16.8" customHeight="1" x14ac:dyDescent="0.3">
      <c r="B26" s="594">
        <f t="shared" si="1"/>
        <v>9</v>
      </c>
      <c r="C26" s="595"/>
      <c r="D26" s="3" t="str">
        <f t="shared" si="0"/>
        <v>月</v>
      </c>
      <c r="E26" s="617"/>
      <c r="F26" s="557"/>
      <c r="G26" s="610"/>
      <c r="H26" s="555"/>
      <c r="I26" s="617"/>
      <c r="J26" s="557"/>
      <c r="K26" s="610"/>
      <c r="L26" s="555"/>
      <c r="M26" s="617"/>
      <c r="N26" s="557"/>
      <c r="O26" s="610"/>
      <c r="P26" s="555"/>
      <c r="Q26" s="617"/>
      <c r="R26" s="557"/>
      <c r="S26" s="610"/>
      <c r="T26" s="555"/>
      <c r="U26" s="617"/>
      <c r="V26" s="557"/>
      <c r="W26" s="610"/>
      <c r="X26" s="555"/>
      <c r="Y26" s="617"/>
      <c r="Z26" s="557"/>
      <c r="AA26" s="610"/>
      <c r="AB26" s="555"/>
    </row>
    <row r="27" spans="2:39" ht="16.8" customHeight="1" x14ac:dyDescent="0.3">
      <c r="B27" s="594">
        <f t="shared" si="1"/>
        <v>10</v>
      </c>
      <c r="C27" s="595"/>
      <c r="D27" s="3" t="str">
        <f t="shared" si="0"/>
        <v>火</v>
      </c>
      <c r="E27" s="617"/>
      <c r="F27" s="557"/>
      <c r="G27" s="610"/>
      <c r="H27" s="555"/>
      <c r="I27" s="617"/>
      <c r="J27" s="557"/>
      <c r="K27" s="610"/>
      <c r="L27" s="555"/>
      <c r="M27" s="617"/>
      <c r="N27" s="557"/>
      <c r="O27" s="610"/>
      <c r="P27" s="555"/>
      <c r="Q27" s="617"/>
      <c r="R27" s="557"/>
      <c r="S27" s="610"/>
      <c r="T27" s="555"/>
      <c r="U27" s="617"/>
      <c r="V27" s="557"/>
      <c r="W27" s="610"/>
      <c r="X27" s="555"/>
      <c r="Y27" s="617"/>
      <c r="Z27" s="557"/>
      <c r="AA27" s="610"/>
      <c r="AB27" s="555"/>
    </row>
    <row r="28" spans="2:39" ht="16.8" customHeight="1" x14ac:dyDescent="0.3">
      <c r="B28" s="594">
        <f t="shared" si="1"/>
        <v>11</v>
      </c>
      <c r="C28" s="595"/>
      <c r="D28" s="3" t="str">
        <f t="shared" si="0"/>
        <v>水</v>
      </c>
      <c r="E28" s="617"/>
      <c r="F28" s="557"/>
      <c r="G28" s="610"/>
      <c r="H28" s="555"/>
      <c r="I28" s="617"/>
      <c r="J28" s="557"/>
      <c r="K28" s="610"/>
      <c r="L28" s="555"/>
      <c r="M28" s="617"/>
      <c r="N28" s="557"/>
      <c r="O28" s="610"/>
      <c r="P28" s="555"/>
      <c r="Q28" s="617"/>
      <c r="R28" s="557"/>
      <c r="S28" s="610"/>
      <c r="T28" s="555"/>
      <c r="U28" s="617"/>
      <c r="V28" s="557"/>
      <c r="W28" s="610"/>
      <c r="X28" s="555"/>
      <c r="Y28" s="617"/>
      <c r="Z28" s="557"/>
      <c r="AA28" s="610"/>
      <c r="AB28" s="555"/>
    </row>
    <row r="29" spans="2:39" ht="16.8" customHeight="1" x14ac:dyDescent="0.3">
      <c r="B29" s="594">
        <f t="shared" si="1"/>
        <v>12</v>
      </c>
      <c r="C29" s="595"/>
      <c r="D29" s="3" t="str">
        <f t="shared" si="0"/>
        <v>木</v>
      </c>
      <c r="E29" s="617"/>
      <c r="F29" s="557"/>
      <c r="G29" s="610"/>
      <c r="H29" s="555"/>
      <c r="I29" s="617"/>
      <c r="J29" s="557"/>
      <c r="K29" s="610"/>
      <c r="L29" s="555"/>
      <c r="M29" s="617"/>
      <c r="N29" s="557"/>
      <c r="O29" s="610"/>
      <c r="P29" s="555"/>
      <c r="Q29" s="617"/>
      <c r="R29" s="557"/>
      <c r="S29" s="610"/>
      <c r="T29" s="555"/>
      <c r="U29" s="617"/>
      <c r="V29" s="557"/>
      <c r="W29" s="610"/>
      <c r="X29" s="555"/>
      <c r="Y29" s="617"/>
      <c r="Z29" s="557"/>
      <c r="AA29" s="610"/>
      <c r="AB29" s="555"/>
    </row>
    <row r="30" spans="2:39" ht="16.8" customHeight="1" x14ac:dyDescent="0.3">
      <c r="B30" s="594">
        <f t="shared" si="1"/>
        <v>13</v>
      </c>
      <c r="C30" s="595"/>
      <c r="D30" s="3" t="str">
        <f t="shared" si="0"/>
        <v>金</v>
      </c>
      <c r="E30" s="617"/>
      <c r="F30" s="557"/>
      <c r="G30" s="610"/>
      <c r="H30" s="555"/>
      <c r="I30" s="617"/>
      <c r="J30" s="557"/>
      <c r="K30" s="610"/>
      <c r="L30" s="555"/>
      <c r="M30" s="617"/>
      <c r="N30" s="557"/>
      <c r="O30" s="610"/>
      <c r="P30" s="555"/>
      <c r="Q30" s="617"/>
      <c r="R30" s="557"/>
      <c r="S30" s="610"/>
      <c r="T30" s="555"/>
      <c r="U30" s="617"/>
      <c r="V30" s="557"/>
      <c r="W30" s="610"/>
      <c r="X30" s="555"/>
      <c r="Y30" s="617"/>
      <c r="Z30" s="557"/>
      <c r="AA30" s="610"/>
      <c r="AB30" s="555"/>
    </row>
    <row r="31" spans="2:39" ht="16.8" customHeight="1" x14ac:dyDescent="0.3">
      <c r="B31" s="594">
        <f t="shared" si="1"/>
        <v>14</v>
      </c>
      <c r="C31" s="595"/>
      <c r="D31" s="3" t="str">
        <f t="shared" si="0"/>
        <v>土</v>
      </c>
      <c r="E31" s="617"/>
      <c r="F31" s="557"/>
      <c r="G31" s="610"/>
      <c r="H31" s="555"/>
      <c r="I31" s="617"/>
      <c r="J31" s="557"/>
      <c r="K31" s="610"/>
      <c r="L31" s="555"/>
      <c r="M31" s="617"/>
      <c r="N31" s="557"/>
      <c r="O31" s="610"/>
      <c r="P31" s="555"/>
      <c r="Q31" s="617"/>
      <c r="R31" s="557"/>
      <c r="S31" s="610"/>
      <c r="T31" s="555"/>
      <c r="U31" s="617"/>
      <c r="V31" s="557"/>
      <c r="W31" s="610"/>
      <c r="X31" s="555"/>
      <c r="Y31" s="617"/>
      <c r="Z31" s="557"/>
      <c r="AA31" s="610"/>
      <c r="AB31" s="555"/>
    </row>
    <row r="32" spans="2:39" ht="16.8" customHeight="1" x14ac:dyDescent="0.3">
      <c r="B32" s="594">
        <f t="shared" si="1"/>
        <v>15</v>
      </c>
      <c r="C32" s="595"/>
      <c r="D32" s="3" t="str">
        <f t="shared" si="0"/>
        <v>日</v>
      </c>
      <c r="E32" s="617"/>
      <c r="F32" s="557"/>
      <c r="G32" s="610"/>
      <c r="H32" s="555"/>
      <c r="I32" s="617"/>
      <c r="J32" s="557"/>
      <c r="K32" s="610"/>
      <c r="L32" s="555"/>
      <c r="M32" s="617"/>
      <c r="N32" s="557"/>
      <c r="O32" s="610"/>
      <c r="P32" s="555"/>
      <c r="Q32" s="617"/>
      <c r="R32" s="557"/>
      <c r="S32" s="610"/>
      <c r="T32" s="555"/>
      <c r="U32" s="617"/>
      <c r="V32" s="557"/>
      <c r="W32" s="610"/>
      <c r="X32" s="555"/>
      <c r="Y32" s="617"/>
      <c r="Z32" s="557"/>
      <c r="AA32" s="610"/>
      <c r="AB32" s="555"/>
    </row>
    <row r="33" spans="2:29" ht="16.8" customHeight="1" x14ac:dyDescent="0.3">
      <c r="B33" s="594">
        <f t="shared" si="1"/>
        <v>16</v>
      </c>
      <c r="C33" s="595"/>
      <c r="D33" s="3" t="str">
        <f t="shared" si="0"/>
        <v>月</v>
      </c>
      <c r="E33" s="617"/>
      <c r="F33" s="557"/>
      <c r="G33" s="610"/>
      <c r="H33" s="555"/>
      <c r="I33" s="617"/>
      <c r="J33" s="557"/>
      <c r="K33" s="610"/>
      <c r="L33" s="555"/>
      <c r="M33" s="617"/>
      <c r="N33" s="557"/>
      <c r="O33" s="610"/>
      <c r="P33" s="555"/>
      <c r="Q33" s="617"/>
      <c r="R33" s="557"/>
      <c r="S33" s="610"/>
      <c r="T33" s="555"/>
      <c r="U33" s="617"/>
      <c r="V33" s="557"/>
      <c r="W33" s="610"/>
      <c r="X33" s="555"/>
      <c r="Y33" s="617"/>
      <c r="Z33" s="557"/>
      <c r="AA33" s="610"/>
      <c r="AB33" s="555"/>
    </row>
    <row r="34" spans="2:29" ht="16.8" customHeight="1" x14ac:dyDescent="0.3">
      <c r="B34" s="594">
        <f t="shared" si="1"/>
        <v>17</v>
      </c>
      <c r="C34" s="595"/>
      <c r="D34" s="3" t="str">
        <f t="shared" si="0"/>
        <v>火</v>
      </c>
      <c r="E34" s="617"/>
      <c r="F34" s="557"/>
      <c r="G34" s="610"/>
      <c r="H34" s="555"/>
      <c r="I34" s="617"/>
      <c r="J34" s="557"/>
      <c r="K34" s="610"/>
      <c r="L34" s="555"/>
      <c r="M34" s="617"/>
      <c r="N34" s="557"/>
      <c r="O34" s="610"/>
      <c r="P34" s="555"/>
      <c r="Q34" s="617"/>
      <c r="R34" s="557"/>
      <c r="S34" s="610"/>
      <c r="T34" s="555"/>
      <c r="U34" s="617"/>
      <c r="V34" s="557"/>
      <c r="W34" s="610"/>
      <c r="X34" s="555"/>
      <c r="Y34" s="617"/>
      <c r="Z34" s="557"/>
      <c r="AA34" s="610"/>
      <c r="AB34" s="555"/>
    </row>
    <row r="35" spans="2:29" ht="16.8" customHeight="1" x14ac:dyDescent="0.3">
      <c r="B35" s="594">
        <f t="shared" si="1"/>
        <v>18</v>
      </c>
      <c r="C35" s="595"/>
      <c r="D35" s="3" t="str">
        <f t="shared" si="0"/>
        <v>水</v>
      </c>
      <c r="E35" s="617"/>
      <c r="F35" s="557"/>
      <c r="G35" s="610"/>
      <c r="H35" s="555"/>
      <c r="I35" s="617"/>
      <c r="J35" s="557"/>
      <c r="K35" s="610"/>
      <c r="L35" s="555"/>
      <c r="M35" s="617"/>
      <c r="N35" s="557"/>
      <c r="O35" s="610"/>
      <c r="P35" s="555"/>
      <c r="Q35" s="617"/>
      <c r="R35" s="557"/>
      <c r="S35" s="610"/>
      <c r="T35" s="555"/>
      <c r="U35" s="617"/>
      <c r="V35" s="557"/>
      <c r="W35" s="610"/>
      <c r="X35" s="555"/>
      <c r="Y35" s="617"/>
      <c r="Z35" s="557"/>
      <c r="AA35" s="610"/>
      <c r="AB35" s="555"/>
    </row>
    <row r="36" spans="2:29" ht="16.8" customHeight="1" x14ac:dyDescent="0.3">
      <c r="B36" s="594">
        <f t="shared" si="1"/>
        <v>19</v>
      </c>
      <c r="C36" s="595"/>
      <c r="D36" s="3" t="str">
        <f t="shared" si="0"/>
        <v>木</v>
      </c>
      <c r="E36" s="617"/>
      <c r="F36" s="557"/>
      <c r="G36" s="610"/>
      <c r="H36" s="555"/>
      <c r="I36" s="617"/>
      <c r="J36" s="557"/>
      <c r="K36" s="610"/>
      <c r="L36" s="555"/>
      <c r="M36" s="617"/>
      <c r="N36" s="557"/>
      <c r="O36" s="610"/>
      <c r="P36" s="555"/>
      <c r="Q36" s="617"/>
      <c r="R36" s="557"/>
      <c r="S36" s="610"/>
      <c r="T36" s="555"/>
      <c r="U36" s="617"/>
      <c r="V36" s="557"/>
      <c r="W36" s="610"/>
      <c r="X36" s="555"/>
      <c r="Y36" s="617"/>
      <c r="Z36" s="557"/>
      <c r="AA36" s="610"/>
      <c r="AB36" s="555"/>
    </row>
    <row r="37" spans="2:29" ht="16.8" customHeight="1" x14ac:dyDescent="0.3">
      <c r="B37" s="594">
        <f t="shared" si="1"/>
        <v>20</v>
      </c>
      <c r="C37" s="595"/>
      <c r="D37" s="3" t="str">
        <f t="shared" si="0"/>
        <v>金</v>
      </c>
      <c r="E37" s="617"/>
      <c r="F37" s="557"/>
      <c r="G37" s="610"/>
      <c r="H37" s="555"/>
      <c r="I37" s="617"/>
      <c r="J37" s="557"/>
      <c r="K37" s="610"/>
      <c r="L37" s="555"/>
      <c r="M37" s="617"/>
      <c r="N37" s="557"/>
      <c r="O37" s="610"/>
      <c r="P37" s="555"/>
      <c r="Q37" s="617"/>
      <c r="R37" s="557"/>
      <c r="S37" s="610"/>
      <c r="T37" s="555"/>
      <c r="U37" s="617"/>
      <c r="V37" s="557"/>
      <c r="W37" s="610"/>
      <c r="X37" s="555"/>
      <c r="Y37" s="617"/>
      <c r="Z37" s="557"/>
      <c r="AA37" s="610"/>
      <c r="AB37" s="555"/>
    </row>
    <row r="38" spans="2:29" ht="16.8" customHeight="1" x14ac:dyDescent="0.3">
      <c r="B38" s="594">
        <f t="shared" si="1"/>
        <v>21</v>
      </c>
      <c r="C38" s="595"/>
      <c r="D38" s="3" t="str">
        <f t="shared" si="0"/>
        <v>土</v>
      </c>
      <c r="E38" s="617"/>
      <c r="F38" s="557"/>
      <c r="G38" s="610"/>
      <c r="H38" s="555"/>
      <c r="I38" s="617"/>
      <c r="J38" s="557"/>
      <c r="K38" s="610"/>
      <c r="L38" s="555"/>
      <c r="M38" s="617"/>
      <c r="N38" s="557"/>
      <c r="O38" s="610"/>
      <c r="P38" s="555"/>
      <c r="Q38" s="617"/>
      <c r="R38" s="557"/>
      <c r="S38" s="610"/>
      <c r="T38" s="555"/>
      <c r="U38" s="617"/>
      <c r="V38" s="557"/>
      <c r="W38" s="610"/>
      <c r="X38" s="555"/>
      <c r="Y38" s="617"/>
      <c r="Z38" s="557"/>
      <c r="AA38" s="610"/>
      <c r="AB38" s="555"/>
    </row>
    <row r="39" spans="2:29" ht="16.8" customHeight="1" x14ac:dyDescent="0.3">
      <c r="B39" s="594">
        <f t="shared" si="1"/>
        <v>22</v>
      </c>
      <c r="C39" s="595"/>
      <c r="D39" s="3" t="str">
        <f t="shared" si="0"/>
        <v>日</v>
      </c>
      <c r="E39" s="617"/>
      <c r="F39" s="557"/>
      <c r="G39" s="610"/>
      <c r="H39" s="555"/>
      <c r="I39" s="617"/>
      <c r="J39" s="557"/>
      <c r="K39" s="610"/>
      <c r="L39" s="555"/>
      <c r="M39" s="617"/>
      <c r="N39" s="557"/>
      <c r="O39" s="610"/>
      <c r="P39" s="555"/>
      <c r="Q39" s="617"/>
      <c r="R39" s="557"/>
      <c r="S39" s="610"/>
      <c r="T39" s="555"/>
      <c r="U39" s="617"/>
      <c r="V39" s="557"/>
      <c r="W39" s="610"/>
      <c r="X39" s="555"/>
      <c r="Y39" s="617"/>
      <c r="Z39" s="557"/>
      <c r="AA39" s="610"/>
      <c r="AB39" s="555"/>
    </row>
    <row r="40" spans="2:29" ht="16.8" customHeight="1" x14ac:dyDescent="0.3">
      <c r="B40" s="594">
        <f t="shared" si="1"/>
        <v>23</v>
      </c>
      <c r="C40" s="595"/>
      <c r="D40" s="3" t="str">
        <f t="shared" si="0"/>
        <v>月</v>
      </c>
      <c r="E40" s="617"/>
      <c r="F40" s="557"/>
      <c r="G40" s="610"/>
      <c r="H40" s="555"/>
      <c r="I40" s="617"/>
      <c r="J40" s="557"/>
      <c r="K40" s="610"/>
      <c r="L40" s="555"/>
      <c r="M40" s="617"/>
      <c r="N40" s="557"/>
      <c r="O40" s="610"/>
      <c r="P40" s="555"/>
      <c r="Q40" s="617"/>
      <c r="R40" s="557"/>
      <c r="S40" s="610"/>
      <c r="T40" s="555"/>
      <c r="U40" s="617"/>
      <c r="V40" s="557"/>
      <c r="W40" s="610"/>
      <c r="X40" s="555"/>
      <c r="Y40" s="617"/>
      <c r="Z40" s="557"/>
      <c r="AA40" s="610"/>
      <c r="AB40" s="555"/>
    </row>
    <row r="41" spans="2:29" ht="16.8" customHeight="1" x14ac:dyDescent="0.3">
      <c r="B41" s="594">
        <f t="shared" si="1"/>
        <v>24</v>
      </c>
      <c r="C41" s="595"/>
      <c r="D41" s="3" t="str">
        <f t="shared" si="0"/>
        <v>火</v>
      </c>
      <c r="E41" s="617"/>
      <c r="F41" s="557"/>
      <c r="G41" s="610"/>
      <c r="H41" s="555"/>
      <c r="I41" s="617"/>
      <c r="J41" s="557"/>
      <c r="K41" s="610"/>
      <c r="L41" s="555"/>
      <c r="M41" s="617"/>
      <c r="N41" s="557"/>
      <c r="O41" s="610"/>
      <c r="P41" s="555"/>
      <c r="Q41" s="617"/>
      <c r="R41" s="557"/>
      <c r="S41" s="610"/>
      <c r="T41" s="555"/>
      <c r="U41" s="617"/>
      <c r="V41" s="557"/>
      <c r="W41" s="610"/>
      <c r="X41" s="555"/>
      <c r="Y41" s="617"/>
      <c r="Z41" s="557"/>
      <c r="AA41" s="610"/>
      <c r="AB41" s="555"/>
    </row>
    <row r="42" spans="2:29" ht="16.8" customHeight="1" x14ac:dyDescent="0.3">
      <c r="B42" s="594">
        <f t="shared" si="1"/>
        <v>25</v>
      </c>
      <c r="C42" s="595"/>
      <c r="D42" s="3" t="str">
        <f t="shared" si="0"/>
        <v>水</v>
      </c>
      <c r="E42" s="617"/>
      <c r="F42" s="557"/>
      <c r="G42" s="610"/>
      <c r="H42" s="555"/>
      <c r="I42" s="617"/>
      <c r="J42" s="557"/>
      <c r="K42" s="610"/>
      <c r="L42" s="555"/>
      <c r="M42" s="617"/>
      <c r="N42" s="557"/>
      <c r="O42" s="610"/>
      <c r="P42" s="555"/>
      <c r="Q42" s="617"/>
      <c r="R42" s="557"/>
      <c r="S42" s="610"/>
      <c r="T42" s="555"/>
      <c r="U42" s="617"/>
      <c r="V42" s="557"/>
      <c r="W42" s="610"/>
      <c r="X42" s="555"/>
      <c r="Y42" s="617"/>
      <c r="Z42" s="557"/>
      <c r="AA42" s="610"/>
      <c r="AB42" s="555"/>
    </row>
    <row r="43" spans="2:29" ht="16.8" customHeight="1" x14ac:dyDescent="0.3">
      <c r="B43" s="594">
        <f t="shared" si="1"/>
        <v>26</v>
      </c>
      <c r="C43" s="595"/>
      <c r="D43" s="3" t="str">
        <f t="shared" si="0"/>
        <v>木</v>
      </c>
      <c r="E43" s="617"/>
      <c r="F43" s="557"/>
      <c r="G43" s="610"/>
      <c r="H43" s="555"/>
      <c r="I43" s="617"/>
      <c r="J43" s="557"/>
      <c r="K43" s="610"/>
      <c r="L43" s="555"/>
      <c r="M43" s="617"/>
      <c r="N43" s="557"/>
      <c r="O43" s="610"/>
      <c r="P43" s="555"/>
      <c r="Q43" s="617"/>
      <c r="R43" s="557"/>
      <c r="S43" s="610"/>
      <c r="T43" s="555"/>
      <c r="U43" s="617"/>
      <c r="V43" s="557"/>
      <c r="W43" s="610"/>
      <c r="X43" s="555"/>
      <c r="Y43" s="617"/>
      <c r="Z43" s="557"/>
      <c r="AA43" s="610"/>
      <c r="AB43" s="555"/>
    </row>
    <row r="44" spans="2:29" ht="16.8" customHeight="1" x14ac:dyDescent="0.3">
      <c r="B44" s="594">
        <f t="shared" si="1"/>
        <v>27</v>
      </c>
      <c r="C44" s="595"/>
      <c r="D44" s="3" t="str">
        <f t="shared" si="0"/>
        <v>金</v>
      </c>
      <c r="E44" s="617"/>
      <c r="F44" s="557"/>
      <c r="G44" s="610"/>
      <c r="H44" s="555"/>
      <c r="I44" s="617"/>
      <c r="J44" s="557"/>
      <c r="K44" s="610"/>
      <c r="L44" s="555"/>
      <c r="M44" s="617"/>
      <c r="N44" s="557"/>
      <c r="O44" s="610"/>
      <c r="P44" s="555"/>
      <c r="Q44" s="617"/>
      <c r="R44" s="557"/>
      <c r="S44" s="610"/>
      <c r="T44" s="555"/>
      <c r="U44" s="617"/>
      <c r="V44" s="557"/>
      <c r="W44" s="610"/>
      <c r="X44" s="555"/>
      <c r="Y44" s="617"/>
      <c r="Z44" s="557"/>
      <c r="AA44" s="610"/>
      <c r="AB44" s="555"/>
    </row>
    <row r="45" spans="2:29" ht="16.8" customHeight="1" x14ac:dyDescent="0.3">
      <c r="B45" s="594">
        <f t="shared" si="1"/>
        <v>28</v>
      </c>
      <c r="C45" s="595"/>
      <c r="D45" s="3" t="str">
        <f t="shared" si="0"/>
        <v>土</v>
      </c>
      <c r="E45" s="617"/>
      <c r="F45" s="557"/>
      <c r="G45" s="610"/>
      <c r="H45" s="555"/>
      <c r="I45" s="617"/>
      <c r="J45" s="557"/>
      <c r="K45" s="610"/>
      <c r="L45" s="555"/>
      <c r="M45" s="617"/>
      <c r="N45" s="557"/>
      <c r="O45" s="610"/>
      <c r="P45" s="555"/>
      <c r="Q45" s="617"/>
      <c r="R45" s="557"/>
      <c r="S45" s="610"/>
      <c r="T45" s="555"/>
      <c r="U45" s="617"/>
      <c r="V45" s="557"/>
      <c r="W45" s="610"/>
      <c r="X45" s="555"/>
      <c r="Y45" s="617"/>
      <c r="Z45" s="557"/>
      <c r="AA45" s="610"/>
      <c r="AB45" s="555"/>
    </row>
    <row r="46" spans="2:29" ht="16.8" customHeight="1" x14ac:dyDescent="0.3">
      <c r="B46" s="594">
        <f t="shared" si="1"/>
        <v>29</v>
      </c>
      <c r="C46" s="595"/>
      <c r="D46" s="3" t="str">
        <f t="shared" si="0"/>
        <v>日</v>
      </c>
      <c r="E46" s="617"/>
      <c r="F46" s="557"/>
      <c r="G46" s="610"/>
      <c r="H46" s="555"/>
      <c r="I46" s="617"/>
      <c r="J46" s="557"/>
      <c r="K46" s="610"/>
      <c r="L46" s="555"/>
      <c r="M46" s="617"/>
      <c r="N46" s="557"/>
      <c r="O46" s="610"/>
      <c r="P46" s="555"/>
      <c r="Q46" s="617"/>
      <c r="R46" s="557"/>
      <c r="S46" s="610"/>
      <c r="T46" s="555"/>
      <c r="U46" s="617"/>
      <c r="V46" s="557"/>
      <c r="W46" s="610"/>
      <c r="X46" s="555"/>
      <c r="Y46" s="617"/>
      <c r="Z46" s="557"/>
      <c r="AA46" s="610"/>
      <c r="AB46" s="555"/>
    </row>
    <row r="47" spans="2:29" ht="16.8" customHeight="1" x14ac:dyDescent="0.3">
      <c r="B47" s="594">
        <f>IF(ISERROR(B46+1),,(B46+1))</f>
        <v>30</v>
      </c>
      <c r="C47" s="595"/>
      <c r="D47" s="3" t="str">
        <f t="shared" si="0"/>
        <v>月</v>
      </c>
      <c r="E47" s="617"/>
      <c r="F47" s="557"/>
      <c r="G47" s="610"/>
      <c r="H47" s="555"/>
      <c r="I47" s="617"/>
      <c r="J47" s="557"/>
      <c r="K47" s="610"/>
      <c r="L47" s="555"/>
      <c r="M47" s="617"/>
      <c r="N47" s="557"/>
      <c r="O47" s="610"/>
      <c r="P47" s="555"/>
      <c r="Q47" s="617"/>
      <c r="R47" s="557"/>
      <c r="S47" s="610"/>
      <c r="T47" s="555"/>
      <c r="U47" s="617"/>
      <c r="V47" s="557"/>
      <c r="W47" s="610"/>
      <c r="X47" s="555"/>
      <c r="Y47" s="617"/>
      <c r="Z47" s="557"/>
      <c r="AA47" s="610"/>
      <c r="AB47" s="555"/>
      <c r="AC47" s="4" t="str">
        <f>IF(X6&lt;B47,"",B47)</f>
        <v/>
      </c>
    </row>
    <row r="48" spans="2:29" ht="7.2" customHeight="1" x14ac:dyDescent="0.3"/>
    <row r="49" spans="2:32" ht="23.1" customHeight="1" x14ac:dyDescent="0.3">
      <c r="B49" s="624" t="s">
        <v>86</v>
      </c>
      <c r="C49" s="624"/>
      <c r="D49" s="624"/>
      <c r="E49" s="365"/>
      <c r="F49" s="365"/>
      <c r="G49" s="365"/>
      <c r="I49" s="365"/>
      <c r="J49" s="365"/>
      <c r="K49" s="365"/>
      <c r="M49" s="365"/>
      <c r="N49" s="365"/>
      <c r="O49" s="365"/>
      <c r="Q49" s="365"/>
      <c r="R49" s="365"/>
      <c r="S49" s="365"/>
      <c r="U49" s="365"/>
      <c r="V49" s="365"/>
      <c r="W49" s="365"/>
      <c r="Y49" s="365"/>
      <c r="Z49" s="365"/>
      <c r="AA49" s="365"/>
    </row>
    <row r="50" spans="2:32" ht="19.2" customHeight="1" x14ac:dyDescent="0.3">
      <c r="B50" s="375" t="s">
        <v>0</v>
      </c>
      <c r="C50" s="601"/>
      <c r="D50" s="376"/>
      <c r="E50" s="614" t="s">
        <v>72</v>
      </c>
      <c r="F50" s="614"/>
      <c r="G50" s="614" t="s">
        <v>73</v>
      </c>
      <c r="H50" s="637"/>
      <c r="I50" s="614" t="s">
        <v>72</v>
      </c>
      <c r="J50" s="614"/>
      <c r="K50" s="614" t="s">
        <v>73</v>
      </c>
      <c r="L50" s="637"/>
      <c r="M50" s="614" t="s">
        <v>72</v>
      </c>
      <c r="N50" s="614"/>
      <c r="O50" s="614" t="s">
        <v>73</v>
      </c>
      <c r="P50" s="637"/>
      <c r="Q50" s="614" t="s">
        <v>72</v>
      </c>
      <c r="R50" s="614"/>
      <c r="S50" s="614" t="s">
        <v>73</v>
      </c>
      <c r="T50" s="637"/>
      <c r="U50" s="614" t="s">
        <v>72</v>
      </c>
      <c r="V50" s="614"/>
      <c r="W50" s="614" t="s">
        <v>73</v>
      </c>
      <c r="X50" s="637"/>
      <c r="Y50" s="614" t="s">
        <v>72</v>
      </c>
      <c r="Z50" s="614"/>
      <c r="AA50" s="614" t="s">
        <v>73</v>
      </c>
      <c r="AB50" s="637"/>
    </row>
    <row r="51" spans="2:32" s="9" customFormat="1" ht="19.2" customHeight="1" x14ac:dyDescent="0.3">
      <c r="B51" s="630" t="s">
        <v>74</v>
      </c>
      <c r="C51" s="631"/>
      <c r="D51" s="632"/>
      <c r="E51" s="633">
        <f>G51/1.1</f>
        <v>0</v>
      </c>
      <c r="F51" s="634"/>
      <c r="G51" s="635"/>
      <c r="H51" s="636"/>
      <c r="I51" s="633">
        <f>K51/1.1</f>
        <v>0</v>
      </c>
      <c r="J51" s="634"/>
      <c r="K51" s="635"/>
      <c r="L51" s="636"/>
      <c r="M51" s="633">
        <f>O51/1.1</f>
        <v>0</v>
      </c>
      <c r="N51" s="634"/>
      <c r="O51" s="635"/>
      <c r="P51" s="636"/>
      <c r="Q51" s="633">
        <f>S51/1.1</f>
        <v>0</v>
      </c>
      <c r="R51" s="634"/>
      <c r="S51" s="635"/>
      <c r="T51" s="636"/>
      <c r="U51" s="633">
        <f>W51/1.1</f>
        <v>0</v>
      </c>
      <c r="V51" s="634"/>
      <c r="W51" s="635"/>
      <c r="X51" s="636"/>
      <c r="Y51" s="633">
        <f>AA51/1.1</f>
        <v>0</v>
      </c>
      <c r="Z51" s="634"/>
      <c r="AA51" s="635"/>
      <c r="AB51" s="636"/>
    </row>
    <row r="52" spans="2:32" s="9" customFormat="1" ht="19.2" customHeight="1" x14ac:dyDescent="0.3">
      <c r="B52" s="638" t="s">
        <v>75</v>
      </c>
      <c r="C52" s="639"/>
      <c r="D52" s="640"/>
      <c r="E52" s="641">
        <f t="shared" ref="E52:E55" si="2">G52/1.1</f>
        <v>0</v>
      </c>
      <c r="F52" s="642"/>
      <c r="G52" s="643"/>
      <c r="H52" s="644"/>
      <c r="I52" s="641">
        <f t="shared" ref="I52:I55" si="3">K52/1.1</f>
        <v>0</v>
      </c>
      <c r="J52" s="642"/>
      <c r="K52" s="643"/>
      <c r="L52" s="644"/>
      <c r="M52" s="641">
        <f t="shared" ref="M52:M55" si="4">O52/1.1</f>
        <v>0</v>
      </c>
      <c r="N52" s="642"/>
      <c r="O52" s="643"/>
      <c r="P52" s="644"/>
      <c r="Q52" s="641">
        <f t="shared" ref="Q52:Q55" si="5">S52/1.1</f>
        <v>0</v>
      </c>
      <c r="R52" s="642"/>
      <c r="S52" s="643"/>
      <c r="T52" s="644"/>
      <c r="U52" s="641">
        <f t="shared" ref="U52:U55" si="6">W52/1.1</f>
        <v>0</v>
      </c>
      <c r="V52" s="642"/>
      <c r="W52" s="643"/>
      <c r="X52" s="644"/>
      <c r="Y52" s="641">
        <f t="shared" ref="Y52:Y55" si="7">AA52/1.1</f>
        <v>0</v>
      </c>
      <c r="Z52" s="642"/>
      <c r="AA52" s="643"/>
      <c r="AB52" s="644"/>
    </row>
    <row r="53" spans="2:32" s="9" customFormat="1" ht="19.2" customHeight="1" x14ac:dyDescent="0.3">
      <c r="B53" s="638" t="s">
        <v>82</v>
      </c>
      <c r="C53" s="639"/>
      <c r="D53" s="640"/>
      <c r="E53" s="641">
        <f t="shared" si="2"/>
        <v>0</v>
      </c>
      <c r="F53" s="642"/>
      <c r="G53" s="643"/>
      <c r="H53" s="644"/>
      <c r="I53" s="641">
        <f t="shared" si="3"/>
        <v>0</v>
      </c>
      <c r="J53" s="642"/>
      <c r="K53" s="643"/>
      <c r="L53" s="644"/>
      <c r="M53" s="641">
        <f t="shared" si="4"/>
        <v>0</v>
      </c>
      <c r="N53" s="642"/>
      <c r="O53" s="643"/>
      <c r="P53" s="644"/>
      <c r="Q53" s="641">
        <f t="shared" si="5"/>
        <v>0</v>
      </c>
      <c r="R53" s="642"/>
      <c r="S53" s="643"/>
      <c r="T53" s="644"/>
      <c r="U53" s="641">
        <f t="shared" si="6"/>
        <v>0</v>
      </c>
      <c r="V53" s="642"/>
      <c r="W53" s="643"/>
      <c r="X53" s="644"/>
      <c r="Y53" s="641">
        <f t="shared" si="7"/>
        <v>0</v>
      </c>
      <c r="Z53" s="642"/>
      <c r="AA53" s="643"/>
      <c r="AB53" s="644"/>
    </row>
    <row r="54" spans="2:32" s="9" customFormat="1" ht="19.2" customHeight="1" x14ac:dyDescent="0.3">
      <c r="B54" s="652"/>
      <c r="C54" s="653"/>
      <c r="D54" s="654"/>
      <c r="E54" s="641">
        <f t="shared" si="2"/>
        <v>0</v>
      </c>
      <c r="F54" s="642"/>
      <c r="G54" s="643"/>
      <c r="H54" s="644"/>
      <c r="I54" s="641">
        <f t="shared" si="3"/>
        <v>0</v>
      </c>
      <c r="J54" s="642"/>
      <c r="K54" s="643"/>
      <c r="L54" s="644"/>
      <c r="M54" s="641">
        <f t="shared" si="4"/>
        <v>0</v>
      </c>
      <c r="N54" s="642"/>
      <c r="O54" s="643"/>
      <c r="P54" s="644"/>
      <c r="Q54" s="641">
        <f t="shared" si="5"/>
        <v>0</v>
      </c>
      <c r="R54" s="642"/>
      <c r="S54" s="643"/>
      <c r="T54" s="644"/>
      <c r="U54" s="641">
        <f t="shared" si="6"/>
        <v>0</v>
      </c>
      <c r="V54" s="642"/>
      <c r="W54" s="643"/>
      <c r="X54" s="644"/>
      <c r="Y54" s="641">
        <f t="shared" si="7"/>
        <v>0</v>
      </c>
      <c r="Z54" s="642"/>
      <c r="AA54" s="643"/>
      <c r="AB54" s="644"/>
    </row>
    <row r="55" spans="2:32" s="9" customFormat="1" ht="19.2" customHeight="1" thickBot="1" x14ac:dyDescent="0.35">
      <c r="B55" s="645"/>
      <c r="C55" s="646"/>
      <c r="D55" s="647"/>
      <c r="E55" s="648">
        <f t="shared" si="2"/>
        <v>0</v>
      </c>
      <c r="F55" s="649"/>
      <c r="G55" s="650"/>
      <c r="H55" s="651"/>
      <c r="I55" s="648">
        <f t="shared" si="3"/>
        <v>0</v>
      </c>
      <c r="J55" s="649"/>
      <c r="K55" s="650"/>
      <c r="L55" s="651"/>
      <c r="M55" s="648">
        <f t="shared" si="4"/>
        <v>0</v>
      </c>
      <c r="N55" s="649"/>
      <c r="O55" s="650"/>
      <c r="P55" s="651"/>
      <c r="Q55" s="648">
        <f t="shared" si="5"/>
        <v>0</v>
      </c>
      <c r="R55" s="649"/>
      <c r="S55" s="650"/>
      <c r="T55" s="651"/>
      <c r="U55" s="648">
        <f t="shared" si="6"/>
        <v>0</v>
      </c>
      <c r="V55" s="649"/>
      <c r="W55" s="650"/>
      <c r="X55" s="651"/>
      <c r="Y55" s="648">
        <f t="shared" si="7"/>
        <v>0</v>
      </c>
      <c r="Z55" s="649"/>
      <c r="AA55" s="650"/>
      <c r="AB55" s="651"/>
    </row>
    <row r="56" spans="2:32" s="9" customFormat="1" ht="19.2" customHeight="1" thickTop="1" x14ac:dyDescent="0.3">
      <c r="B56" s="655" t="s">
        <v>71</v>
      </c>
      <c r="C56" s="656"/>
      <c r="D56" s="657"/>
      <c r="E56" s="658">
        <f>SUM(E51:F55)</f>
        <v>0</v>
      </c>
      <c r="F56" s="658"/>
      <c r="G56" s="658">
        <f>SUM(G51:H55)</f>
        <v>0</v>
      </c>
      <c r="H56" s="659"/>
      <c r="I56" s="658">
        <f>SUM(I51:J55)</f>
        <v>0</v>
      </c>
      <c r="J56" s="658"/>
      <c r="K56" s="658">
        <f>SUM(K51:L55)</f>
        <v>0</v>
      </c>
      <c r="L56" s="659"/>
      <c r="M56" s="658">
        <f>SUM(M51:N55)</f>
        <v>0</v>
      </c>
      <c r="N56" s="658"/>
      <c r="O56" s="658">
        <f>SUM(O51:P55)</f>
        <v>0</v>
      </c>
      <c r="P56" s="659"/>
      <c r="Q56" s="658">
        <f>SUM(Q51:R55)</f>
        <v>0</v>
      </c>
      <c r="R56" s="658"/>
      <c r="S56" s="658">
        <f>SUM(S51:T55)</f>
        <v>0</v>
      </c>
      <c r="T56" s="659"/>
      <c r="U56" s="658">
        <f>SUM(U51:V55)</f>
        <v>0</v>
      </c>
      <c r="V56" s="658"/>
      <c r="W56" s="658">
        <f>SUM(W51:X55)</f>
        <v>0</v>
      </c>
      <c r="X56" s="659"/>
      <c r="Y56" s="658">
        <f>SUM(Y51:Z55)</f>
        <v>0</v>
      </c>
      <c r="Z56" s="658"/>
      <c r="AA56" s="658">
        <f>SUM(AA51:AB55)</f>
        <v>0</v>
      </c>
      <c r="AB56" s="659"/>
    </row>
    <row r="57" spans="2:32" ht="23.1" customHeight="1" x14ac:dyDescent="0.3">
      <c r="AC57" s="624" t="s">
        <v>71</v>
      </c>
      <c r="AD57" s="624"/>
      <c r="AE57" s="624"/>
    </row>
    <row r="58" spans="2:32" ht="23.1" customHeight="1" outlineLevel="1" x14ac:dyDescent="0.3">
      <c r="D58" s="220" t="s">
        <v>117</v>
      </c>
      <c r="E58" s="660">
        <f>E15*E14</f>
        <v>0</v>
      </c>
      <c r="F58" s="365"/>
      <c r="G58" s="365"/>
      <c r="H58" s="365"/>
      <c r="I58" s="660">
        <f>I15*I14</f>
        <v>0</v>
      </c>
      <c r="J58" s="365"/>
      <c r="K58" s="365"/>
      <c r="L58" s="365"/>
      <c r="M58" s="660">
        <f>M15*M14</f>
        <v>0</v>
      </c>
      <c r="N58" s="365"/>
      <c r="O58" s="365"/>
      <c r="P58" s="365"/>
      <c r="Q58" s="660">
        <f>Q15*Q14</f>
        <v>0</v>
      </c>
      <c r="R58" s="365"/>
      <c r="S58" s="365"/>
      <c r="T58" s="365"/>
      <c r="U58" s="660">
        <f>U15*U14</f>
        <v>0</v>
      </c>
      <c r="V58" s="365"/>
      <c r="W58" s="365"/>
      <c r="X58" s="365"/>
      <c r="Y58" s="660">
        <f>Y15*Y14</f>
        <v>0</v>
      </c>
      <c r="Z58" s="365"/>
      <c r="AA58" s="365"/>
      <c r="AB58" s="365"/>
      <c r="AC58" s="660">
        <f>SUM(E58:AB58)</f>
        <v>0</v>
      </c>
      <c r="AD58" s="365"/>
      <c r="AE58" s="365"/>
    </row>
    <row r="59" spans="2:32" ht="23.1" customHeight="1" outlineLevel="1" x14ac:dyDescent="0.3">
      <c r="D59" s="220" t="s">
        <v>76</v>
      </c>
      <c r="E59" s="660">
        <f>G15*G14</f>
        <v>0</v>
      </c>
      <c r="F59" s="365"/>
      <c r="G59" s="365"/>
      <c r="H59" s="365"/>
      <c r="I59" s="660">
        <f>K15*K14</f>
        <v>0</v>
      </c>
      <c r="J59" s="365"/>
      <c r="K59" s="365"/>
      <c r="L59" s="365"/>
      <c r="M59" s="660">
        <f t="shared" ref="M59" si="8">O15*O14</f>
        <v>0</v>
      </c>
      <c r="N59" s="365"/>
      <c r="O59" s="365"/>
      <c r="P59" s="365"/>
      <c r="Q59" s="660">
        <f t="shared" ref="Q59" si="9">S15*S14</f>
        <v>0</v>
      </c>
      <c r="R59" s="365"/>
      <c r="S59" s="365"/>
      <c r="T59" s="365"/>
      <c r="U59" s="660">
        <f t="shared" ref="U59" si="10">W15*W14</f>
        <v>0</v>
      </c>
      <c r="V59" s="365"/>
      <c r="W59" s="365"/>
      <c r="X59" s="365"/>
      <c r="Y59" s="660">
        <f t="shared" ref="Y59" si="11">AA15*AA14</f>
        <v>0</v>
      </c>
      <c r="Z59" s="365"/>
      <c r="AA59" s="365"/>
      <c r="AB59" s="365"/>
      <c r="AC59" s="660">
        <f>SUM(E59:AB59)</f>
        <v>0</v>
      </c>
      <c r="AD59" s="365"/>
      <c r="AE59" s="365"/>
    </row>
    <row r="60" spans="2:32" ht="23.1" customHeight="1" outlineLevel="1" thickBot="1" x14ac:dyDescent="0.35">
      <c r="C60" s="664" t="s">
        <v>277</v>
      </c>
      <c r="D60" s="664"/>
      <c r="E60" s="660">
        <f>SUM(E58:H59)</f>
        <v>0</v>
      </c>
      <c r="F60" s="365"/>
      <c r="G60" s="365"/>
      <c r="H60" s="365"/>
      <c r="I60" s="660">
        <f>SUM(I58:L59)</f>
        <v>0</v>
      </c>
      <c r="J60" s="365"/>
      <c r="K60" s="365"/>
      <c r="L60" s="365"/>
      <c r="M60" s="660">
        <f>SUM(M58:P59)</f>
        <v>0</v>
      </c>
      <c r="N60" s="365"/>
      <c r="O60" s="365"/>
      <c r="P60" s="365"/>
      <c r="Q60" s="660">
        <f>SUM(Q58:T59)</f>
        <v>0</v>
      </c>
      <c r="R60" s="365"/>
      <c r="S60" s="365"/>
      <c r="T60" s="365"/>
      <c r="U60" s="660">
        <f>SUM(U58:X59)</f>
        <v>0</v>
      </c>
      <c r="V60" s="365"/>
      <c r="W60" s="365"/>
      <c r="X60" s="365"/>
      <c r="Y60" s="660">
        <f>SUM(Y58:AB59)</f>
        <v>0</v>
      </c>
      <c r="Z60" s="365"/>
      <c r="AA60" s="365"/>
      <c r="AB60" s="365"/>
      <c r="AC60" s="660">
        <f>SUM(E60:AB60)</f>
        <v>0</v>
      </c>
      <c r="AD60" s="365"/>
      <c r="AE60" s="365"/>
      <c r="AF60" s="37"/>
    </row>
    <row r="61" spans="2:32" ht="23.1" customHeight="1" thickBot="1" x14ac:dyDescent="0.35">
      <c r="C61" s="664" t="s">
        <v>123</v>
      </c>
      <c r="D61" s="664"/>
      <c r="E61" s="660">
        <f>G56</f>
        <v>0</v>
      </c>
      <c r="F61" s="365"/>
      <c r="G61" s="365"/>
      <c r="H61" s="365"/>
      <c r="I61" s="660">
        <f t="shared" ref="I61" si="12">K56</f>
        <v>0</v>
      </c>
      <c r="J61" s="365"/>
      <c r="K61" s="365"/>
      <c r="L61" s="365"/>
      <c r="M61" s="660">
        <f t="shared" ref="M61" si="13">O56</f>
        <v>0</v>
      </c>
      <c r="N61" s="365"/>
      <c r="O61" s="365"/>
      <c r="P61" s="365"/>
      <c r="Q61" s="660">
        <f t="shared" ref="Q61" si="14">S56</f>
        <v>0</v>
      </c>
      <c r="R61" s="365"/>
      <c r="S61" s="365"/>
      <c r="T61" s="365"/>
      <c r="U61" s="660">
        <f t="shared" ref="U61" si="15">W56</f>
        <v>0</v>
      </c>
      <c r="V61" s="365"/>
      <c r="W61" s="365"/>
      <c r="X61" s="365"/>
      <c r="Y61" s="660">
        <f t="shared" ref="Y61" si="16">AA56</f>
        <v>0</v>
      </c>
      <c r="Z61" s="365"/>
      <c r="AA61" s="365"/>
      <c r="AB61" s="365"/>
      <c r="AC61" s="661">
        <f>SUM(E61:AB61)</f>
        <v>0</v>
      </c>
      <c r="AD61" s="662"/>
      <c r="AE61" s="663"/>
    </row>
  </sheetData>
  <sheetProtection algorithmName="SHA-512" hashValue="U57bgfZIRgwO8WMpQTtjBDhEfP2WG1lGxTHzCwwTDi/2K/TPXf+WanFTnOqKWyLyQXfbO9lTlh6NjpKj7o3Pqw==" saltValue="T3tYWQu/ohSnV76VQekJhw==" spinCount="100000" sheet="1" objects="1" scenarios="1"/>
  <mergeCells count="613">
    <mergeCell ref="G14:H14"/>
    <mergeCell ref="E14:F14"/>
    <mergeCell ref="AA54:AB54"/>
    <mergeCell ref="AA53:AB53"/>
    <mergeCell ref="O53:P53"/>
    <mergeCell ref="Q53:R53"/>
    <mergeCell ref="S53:T53"/>
    <mergeCell ref="U53:V53"/>
    <mergeCell ref="W53:X53"/>
    <mergeCell ref="Y53:Z53"/>
    <mergeCell ref="AA52:AB52"/>
    <mergeCell ref="AA51:AB51"/>
    <mergeCell ref="O51:P51"/>
    <mergeCell ref="Q51:R51"/>
    <mergeCell ref="S51:T51"/>
    <mergeCell ref="U51:V51"/>
    <mergeCell ref="W51:X51"/>
    <mergeCell ref="Y51:Z51"/>
    <mergeCell ref="AA50:AB50"/>
    <mergeCell ref="Y15:Z15"/>
    <mergeCell ref="Y44:Z44"/>
    <mergeCell ref="AA42:AB42"/>
    <mergeCell ref="O42:P42"/>
    <mergeCell ref="Q42:R42"/>
    <mergeCell ref="AA55:AB55"/>
    <mergeCell ref="O55:P55"/>
    <mergeCell ref="Q55:R55"/>
    <mergeCell ref="S55:T55"/>
    <mergeCell ref="U55:V55"/>
    <mergeCell ref="W55:X55"/>
    <mergeCell ref="Y55:Z55"/>
    <mergeCell ref="S6:V6"/>
    <mergeCell ref="X6:AB6"/>
    <mergeCell ref="P6:R6"/>
    <mergeCell ref="AA47:AB47"/>
    <mergeCell ref="AA46:AB46"/>
    <mergeCell ref="O46:P46"/>
    <mergeCell ref="Q46:R46"/>
    <mergeCell ref="S46:T46"/>
    <mergeCell ref="U46:V46"/>
    <mergeCell ref="W46:X46"/>
    <mergeCell ref="Y46:Z46"/>
    <mergeCell ref="AA44:AB44"/>
    <mergeCell ref="O44:P44"/>
    <mergeCell ref="Q44:R44"/>
    <mergeCell ref="S44:T44"/>
    <mergeCell ref="U44:V44"/>
    <mergeCell ref="W44:X44"/>
    <mergeCell ref="E58:H58"/>
    <mergeCell ref="I58:L58"/>
    <mergeCell ref="M58:P58"/>
    <mergeCell ref="Q58:T58"/>
    <mergeCell ref="C61:D61"/>
    <mergeCell ref="E61:H61"/>
    <mergeCell ref="I61:L61"/>
    <mergeCell ref="M61:P61"/>
    <mergeCell ref="Q61:T61"/>
    <mergeCell ref="E60:H60"/>
    <mergeCell ref="I60:L60"/>
    <mergeCell ref="M60:P60"/>
    <mergeCell ref="Q60:T60"/>
    <mergeCell ref="E59:H59"/>
    <mergeCell ref="I59:L59"/>
    <mergeCell ref="M59:P59"/>
    <mergeCell ref="Q59:T59"/>
    <mergeCell ref="C60:D60"/>
    <mergeCell ref="U59:X59"/>
    <mergeCell ref="AC61:AE61"/>
    <mergeCell ref="U61:X61"/>
    <mergeCell ref="Y61:AB61"/>
    <mergeCell ref="AC60:AE60"/>
    <mergeCell ref="U58:X58"/>
    <mergeCell ref="U56:V56"/>
    <mergeCell ref="W56:X56"/>
    <mergeCell ref="Y56:Z56"/>
    <mergeCell ref="AA56:AB56"/>
    <mergeCell ref="Y60:AB60"/>
    <mergeCell ref="AC59:AE59"/>
    <mergeCell ref="AC58:AE58"/>
    <mergeCell ref="Y58:AB58"/>
    <mergeCell ref="AC57:AE57"/>
    <mergeCell ref="U60:X60"/>
    <mergeCell ref="Y59:AB59"/>
    <mergeCell ref="B56:D56"/>
    <mergeCell ref="E56:F56"/>
    <mergeCell ref="G56:H56"/>
    <mergeCell ref="I56:J56"/>
    <mergeCell ref="K56:L56"/>
    <mergeCell ref="M56:N56"/>
    <mergeCell ref="O56:P56"/>
    <mergeCell ref="Q56:R56"/>
    <mergeCell ref="S56:T56"/>
    <mergeCell ref="B55:D55"/>
    <mergeCell ref="E55:F55"/>
    <mergeCell ref="G55:H55"/>
    <mergeCell ref="I55:J55"/>
    <mergeCell ref="K55:L55"/>
    <mergeCell ref="M55:N55"/>
    <mergeCell ref="U54:V54"/>
    <mergeCell ref="W54:X54"/>
    <mergeCell ref="Y54:Z54"/>
    <mergeCell ref="B54:D54"/>
    <mergeCell ref="E54:F54"/>
    <mergeCell ref="G54:H54"/>
    <mergeCell ref="I54:J54"/>
    <mergeCell ref="K54:L54"/>
    <mergeCell ref="M54:N54"/>
    <mergeCell ref="O54:P54"/>
    <mergeCell ref="Q54:R54"/>
    <mergeCell ref="S54:T54"/>
    <mergeCell ref="B53:D53"/>
    <mergeCell ref="E53:F53"/>
    <mergeCell ref="G53:H53"/>
    <mergeCell ref="I53:J53"/>
    <mergeCell ref="K53:L53"/>
    <mergeCell ref="M53:N53"/>
    <mergeCell ref="U52:V52"/>
    <mergeCell ref="W52:X52"/>
    <mergeCell ref="Y52:Z52"/>
    <mergeCell ref="B52:D52"/>
    <mergeCell ref="E52:F52"/>
    <mergeCell ref="G52:H52"/>
    <mergeCell ref="I52:J52"/>
    <mergeCell ref="K52:L52"/>
    <mergeCell ref="M52:N52"/>
    <mergeCell ref="O52:P52"/>
    <mergeCell ref="Q52:R52"/>
    <mergeCell ref="S52:T52"/>
    <mergeCell ref="B51:D51"/>
    <mergeCell ref="E51:F51"/>
    <mergeCell ref="G51:H51"/>
    <mergeCell ref="I51:J51"/>
    <mergeCell ref="K51:L51"/>
    <mergeCell ref="M51:N51"/>
    <mergeCell ref="U50:V50"/>
    <mergeCell ref="W50:X50"/>
    <mergeCell ref="Y50:Z50"/>
    <mergeCell ref="B50:D50"/>
    <mergeCell ref="E50:F50"/>
    <mergeCell ref="G50:H50"/>
    <mergeCell ref="I50:J50"/>
    <mergeCell ref="K50:L50"/>
    <mergeCell ref="M50:N50"/>
    <mergeCell ref="O50:P50"/>
    <mergeCell ref="Q50:R50"/>
    <mergeCell ref="S50:T50"/>
    <mergeCell ref="B49:D49"/>
    <mergeCell ref="E49:G49"/>
    <mergeCell ref="I49:K49"/>
    <mergeCell ref="M49:O49"/>
    <mergeCell ref="Q49:S49"/>
    <mergeCell ref="U49:W49"/>
    <mergeCell ref="Y49:AA49"/>
    <mergeCell ref="B14:D14"/>
    <mergeCell ref="AA14:AB14"/>
    <mergeCell ref="Y14:Z14"/>
    <mergeCell ref="W14:X14"/>
    <mergeCell ref="U14:V14"/>
    <mergeCell ref="S14:T14"/>
    <mergeCell ref="Q14:R14"/>
    <mergeCell ref="O14:P14"/>
    <mergeCell ref="M14:N14"/>
    <mergeCell ref="K14:L14"/>
    <mergeCell ref="I14:J14"/>
    <mergeCell ref="AA15:AB15"/>
    <mergeCell ref="O15:P15"/>
    <mergeCell ref="Q15:R15"/>
    <mergeCell ref="S15:T15"/>
    <mergeCell ref="U15:V15"/>
    <mergeCell ref="W15:X15"/>
    <mergeCell ref="B15:D15"/>
    <mergeCell ref="E15:F15"/>
    <mergeCell ref="G15:H15"/>
    <mergeCell ref="I15:J15"/>
    <mergeCell ref="K15:L15"/>
    <mergeCell ref="M15:N15"/>
    <mergeCell ref="U47:V47"/>
    <mergeCell ref="W47:X47"/>
    <mergeCell ref="Y47:Z47"/>
    <mergeCell ref="U45:V45"/>
    <mergeCell ref="W45:X45"/>
    <mergeCell ref="Y45:Z45"/>
    <mergeCell ref="U43:V43"/>
    <mergeCell ref="W43:X43"/>
    <mergeCell ref="Y43:Z43"/>
    <mergeCell ref="U41:V41"/>
    <mergeCell ref="W41:X41"/>
    <mergeCell ref="Y41:Z41"/>
    <mergeCell ref="U39:V39"/>
    <mergeCell ref="W39:X39"/>
    <mergeCell ref="Y39:Z39"/>
    <mergeCell ref="U37:V37"/>
    <mergeCell ref="W37:X37"/>
    <mergeCell ref="Y37:Z37"/>
    <mergeCell ref="B47:C47"/>
    <mergeCell ref="E47:F47"/>
    <mergeCell ref="G47:H47"/>
    <mergeCell ref="I47:J47"/>
    <mergeCell ref="K47:L47"/>
    <mergeCell ref="M47:N47"/>
    <mergeCell ref="O47:P47"/>
    <mergeCell ref="Q47:R47"/>
    <mergeCell ref="S47:T47"/>
    <mergeCell ref="B46:C46"/>
    <mergeCell ref="E46:F46"/>
    <mergeCell ref="G46:H46"/>
    <mergeCell ref="I46:J46"/>
    <mergeCell ref="K46:L46"/>
    <mergeCell ref="M46:N46"/>
    <mergeCell ref="AA45:AB45"/>
    <mergeCell ref="B45:C45"/>
    <mergeCell ref="E45:F45"/>
    <mergeCell ref="G45:H45"/>
    <mergeCell ref="I45:J45"/>
    <mergeCell ref="K45:L45"/>
    <mergeCell ref="M45:N45"/>
    <mergeCell ref="O45:P45"/>
    <mergeCell ref="Q45:R45"/>
    <mergeCell ref="S45:T45"/>
    <mergeCell ref="B44:C44"/>
    <mergeCell ref="E44:F44"/>
    <mergeCell ref="G44:H44"/>
    <mergeCell ref="I44:J44"/>
    <mergeCell ref="K44:L44"/>
    <mergeCell ref="M44:N44"/>
    <mergeCell ref="AA43:AB43"/>
    <mergeCell ref="B43:C43"/>
    <mergeCell ref="E43:F43"/>
    <mergeCell ref="G43:H43"/>
    <mergeCell ref="I43:J43"/>
    <mergeCell ref="K43:L43"/>
    <mergeCell ref="M43:N43"/>
    <mergeCell ref="O43:P43"/>
    <mergeCell ref="Q43:R43"/>
    <mergeCell ref="S43:T43"/>
    <mergeCell ref="S42:T42"/>
    <mergeCell ref="U42:V42"/>
    <mergeCell ref="W42:X42"/>
    <mergeCell ref="Y42:Z42"/>
    <mergeCell ref="B42:C42"/>
    <mergeCell ref="E42:F42"/>
    <mergeCell ref="G42:H42"/>
    <mergeCell ref="I42:J42"/>
    <mergeCell ref="K42:L42"/>
    <mergeCell ref="M42:N42"/>
    <mergeCell ref="AA41:AB41"/>
    <mergeCell ref="B41:C41"/>
    <mergeCell ref="E41:F41"/>
    <mergeCell ref="G41:H41"/>
    <mergeCell ref="I41:J41"/>
    <mergeCell ref="K41:L41"/>
    <mergeCell ref="M41:N41"/>
    <mergeCell ref="O41:P41"/>
    <mergeCell ref="Q41:R41"/>
    <mergeCell ref="S41:T41"/>
    <mergeCell ref="AA40:AB40"/>
    <mergeCell ref="O40:P40"/>
    <mergeCell ref="Q40:R40"/>
    <mergeCell ref="S40:T40"/>
    <mergeCell ref="U40:V40"/>
    <mergeCell ref="W40:X40"/>
    <mergeCell ref="Y40:Z40"/>
    <mergeCell ref="B40:C40"/>
    <mergeCell ref="E40:F40"/>
    <mergeCell ref="G40:H40"/>
    <mergeCell ref="I40:J40"/>
    <mergeCell ref="K40:L40"/>
    <mergeCell ref="M40:N40"/>
    <mergeCell ref="AA39:AB39"/>
    <mergeCell ref="B39:C39"/>
    <mergeCell ref="E39:F39"/>
    <mergeCell ref="G39:H39"/>
    <mergeCell ref="I39:J39"/>
    <mergeCell ref="K39:L39"/>
    <mergeCell ref="M39:N39"/>
    <mergeCell ref="O39:P39"/>
    <mergeCell ref="Q39:R39"/>
    <mergeCell ref="S39:T39"/>
    <mergeCell ref="AA38:AB38"/>
    <mergeCell ref="O38:P38"/>
    <mergeCell ref="Q38:R38"/>
    <mergeCell ref="S38:T38"/>
    <mergeCell ref="U38:V38"/>
    <mergeCell ref="W38:X38"/>
    <mergeCell ref="Y38:Z38"/>
    <mergeCell ref="B38:C38"/>
    <mergeCell ref="E38:F38"/>
    <mergeCell ref="G38:H38"/>
    <mergeCell ref="I38:J38"/>
    <mergeCell ref="K38:L38"/>
    <mergeCell ref="M38:N38"/>
    <mergeCell ref="AA37:AB37"/>
    <mergeCell ref="B37:C37"/>
    <mergeCell ref="E37:F37"/>
    <mergeCell ref="G37:H37"/>
    <mergeCell ref="I37:J37"/>
    <mergeCell ref="K37:L37"/>
    <mergeCell ref="M37:N37"/>
    <mergeCell ref="O37:P37"/>
    <mergeCell ref="Q37:R37"/>
    <mergeCell ref="S37:T37"/>
    <mergeCell ref="AA36:AB36"/>
    <mergeCell ref="O36:P36"/>
    <mergeCell ref="Q36:R36"/>
    <mergeCell ref="S36:T36"/>
    <mergeCell ref="U36:V36"/>
    <mergeCell ref="W36:X36"/>
    <mergeCell ref="Y36:Z36"/>
    <mergeCell ref="B36:C36"/>
    <mergeCell ref="E36:F36"/>
    <mergeCell ref="G36:H36"/>
    <mergeCell ref="I36:J36"/>
    <mergeCell ref="K36:L36"/>
    <mergeCell ref="M36:N36"/>
    <mergeCell ref="U35:V35"/>
    <mergeCell ref="W35:X35"/>
    <mergeCell ref="Y35:Z35"/>
    <mergeCell ref="AA35:AB35"/>
    <mergeCell ref="B35:C35"/>
    <mergeCell ref="E35:F35"/>
    <mergeCell ref="G35:H35"/>
    <mergeCell ref="I35:J35"/>
    <mergeCell ref="K35:L35"/>
    <mergeCell ref="M35:N35"/>
    <mergeCell ref="O35:P35"/>
    <mergeCell ref="Q35:R35"/>
    <mergeCell ref="S35:T35"/>
    <mergeCell ref="AA34:AB34"/>
    <mergeCell ref="O34:P34"/>
    <mergeCell ref="Q34:R34"/>
    <mergeCell ref="S34:T34"/>
    <mergeCell ref="U34:V34"/>
    <mergeCell ref="W34:X34"/>
    <mergeCell ref="Y34:Z34"/>
    <mergeCell ref="B34:C34"/>
    <mergeCell ref="E34:F34"/>
    <mergeCell ref="G34:H34"/>
    <mergeCell ref="I34:J34"/>
    <mergeCell ref="K34:L34"/>
    <mergeCell ref="M34:N34"/>
    <mergeCell ref="U33:V33"/>
    <mergeCell ref="W33:X33"/>
    <mergeCell ref="Y33:Z33"/>
    <mergeCell ref="AA33:AB33"/>
    <mergeCell ref="B33:C33"/>
    <mergeCell ref="E33:F33"/>
    <mergeCell ref="G33:H33"/>
    <mergeCell ref="I33:J33"/>
    <mergeCell ref="K33:L33"/>
    <mergeCell ref="M33:N33"/>
    <mergeCell ref="O33:P33"/>
    <mergeCell ref="Q33:R33"/>
    <mergeCell ref="S33:T33"/>
    <mergeCell ref="AA32:AB32"/>
    <mergeCell ref="O32:P32"/>
    <mergeCell ref="Q32:R32"/>
    <mergeCell ref="S32:T32"/>
    <mergeCell ref="U32:V32"/>
    <mergeCell ref="W32:X32"/>
    <mergeCell ref="Y32:Z32"/>
    <mergeCell ref="B32:C32"/>
    <mergeCell ref="E32:F32"/>
    <mergeCell ref="G32:H32"/>
    <mergeCell ref="I32:J32"/>
    <mergeCell ref="K32:L32"/>
    <mergeCell ref="M32:N32"/>
    <mergeCell ref="U31:V31"/>
    <mergeCell ref="W31:X31"/>
    <mergeCell ref="Y31:Z31"/>
    <mergeCell ref="AA31:AB31"/>
    <mergeCell ref="B31:C31"/>
    <mergeCell ref="E31:F31"/>
    <mergeCell ref="G31:H31"/>
    <mergeCell ref="I31:J31"/>
    <mergeCell ref="K31:L31"/>
    <mergeCell ref="M31:N31"/>
    <mergeCell ref="O31:P31"/>
    <mergeCell ref="Q31:R31"/>
    <mergeCell ref="S31:T31"/>
    <mergeCell ref="AA30:AB30"/>
    <mergeCell ref="O30:P30"/>
    <mergeCell ref="Q30:R30"/>
    <mergeCell ref="S30:T30"/>
    <mergeCell ref="U30:V30"/>
    <mergeCell ref="W30:X30"/>
    <mergeCell ref="Y30:Z30"/>
    <mergeCell ref="B30:C30"/>
    <mergeCell ref="E30:F30"/>
    <mergeCell ref="G30:H30"/>
    <mergeCell ref="I30:J30"/>
    <mergeCell ref="K30:L30"/>
    <mergeCell ref="M30:N30"/>
    <mergeCell ref="U29:V29"/>
    <mergeCell ref="W29:X29"/>
    <mergeCell ref="Y29:Z29"/>
    <mergeCell ref="AA29:AB29"/>
    <mergeCell ref="B29:C29"/>
    <mergeCell ref="E29:F29"/>
    <mergeCell ref="G29:H29"/>
    <mergeCell ref="I29:J29"/>
    <mergeCell ref="K29:L29"/>
    <mergeCell ref="M29:N29"/>
    <mergeCell ref="O29:P29"/>
    <mergeCell ref="Q29:R29"/>
    <mergeCell ref="S29:T29"/>
    <mergeCell ref="AA28:AB28"/>
    <mergeCell ref="O28:P28"/>
    <mergeCell ref="Q28:R28"/>
    <mergeCell ref="S28:T28"/>
    <mergeCell ref="U28:V28"/>
    <mergeCell ref="W28:X28"/>
    <mergeCell ref="Y28:Z28"/>
    <mergeCell ref="B28:C28"/>
    <mergeCell ref="E28:F28"/>
    <mergeCell ref="G28:H28"/>
    <mergeCell ref="I28:J28"/>
    <mergeCell ref="K28:L28"/>
    <mergeCell ref="M28:N28"/>
    <mergeCell ref="U27:V27"/>
    <mergeCell ref="W27:X27"/>
    <mergeCell ref="Y27:Z27"/>
    <mergeCell ref="AA27:AB27"/>
    <mergeCell ref="B27:C27"/>
    <mergeCell ref="E27:F27"/>
    <mergeCell ref="G27:H27"/>
    <mergeCell ref="I27:J27"/>
    <mergeCell ref="K27:L27"/>
    <mergeCell ref="M27:N27"/>
    <mergeCell ref="O27:P27"/>
    <mergeCell ref="Q27:R27"/>
    <mergeCell ref="S27:T27"/>
    <mergeCell ref="AA26:AB26"/>
    <mergeCell ref="O26:P26"/>
    <mergeCell ref="Q26:R26"/>
    <mergeCell ref="S26:T26"/>
    <mergeCell ref="U26:V26"/>
    <mergeCell ref="W26:X26"/>
    <mergeCell ref="Y26:Z26"/>
    <mergeCell ref="B26:C26"/>
    <mergeCell ref="E26:F26"/>
    <mergeCell ref="G26:H26"/>
    <mergeCell ref="I26:J26"/>
    <mergeCell ref="K26:L26"/>
    <mergeCell ref="M26:N26"/>
    <mergeCell ref="U25:V25"/>
    <mergeCell ref="W25:X25"/>
    <mergeCell ref="Y25:Z25"/>
    <mergeCell ref="AA25:AB25"/>
    <mergeCell ref="B25:C25"/>
    <mergeCell ref="E25:F25"/>
    <mergeCell ref="G25:H25"/>
    <mergeCell ref="I25:J25"/>
    <mergeCell ref="K25:L25"/>
    <mergeCell ref="M25:N25"/>
    <mergeCell ref="O25:P25"/>
    <mergeCell ref="Q25:R25"/>
    <mergeCell ref="S25:T25"/>
    <mergeCell ref="AA24:AB24"/>
    <mergeCell ref="O24:P24"/>
    <mergeCell ref="Q24:R24"/>
    <mergeCell ref="S24:T24"/>
    <mergeCell ref="U24:V24"/>
    <mergeCell ref="W24:X24"/>
    <mergeCell ref="Y24:Z24"/>
    <mergeCell ref="B24:C24"/>
    <mergeCell ref="E24:F24"/>
    <mergeCell ref="G24:H24"/>
    <mergeCell ref="I24:J24"/>
    <mergeCell ref="K24:L24"/>
    <mergeCell ref="M24:N24"/>
    <mergeCell ref="U23:V23"/>
    <mergeCell ref="W23:X23"/>
    <mergeCell ref="Y23:Z23"/>
    <mergeCell ref="AA23:AB23"/>
    <mergeCell ref="B23:C23"/>
    <mergeCell ref="E23:F23"/>
    <mergeCell ref="G23:H23"/>
    <mergeCell ref="I23:J23"/>
    <mergeCell ref="K23:L23"/>
    <mergeCell ref="M23:N23"/>
    <mergeCell ref="O23:P23"/>
    <mergeCell ref="Q23:R23"/>
    <mergeCell ref="S23:T23"/>
    <mergeCell ref="AA22:AB22"/>
    <mergeCell ref="O22:P22"/>
    <mergeCell ref="Q22:R22"/>
    <mergeCell ref="S22:T22"/>
    <mergeCell ref="U22:V22"/>
    <mergeCell ref="W22:X22"/>
    <mergeCell ref="Y22:Z22"/>
    <mergeCell ref="B22:C22"/>
    <mergeCell ref="E22:F22"/>
    <mergeCell ref="G22:H22"/>
    <mergeCell ref="I22:J22"/>
    <mergeCell ref="K22:L22"/>
    <mergeCell ref="M22:N22"/>
    <mergeCell ref="U21:V21"/>
    <mergeCell ref="W21:X21"/>
    <mergeCell ref="Y21:Z21"/>
    <mergeCell ref="AA21:AB21"/>
    <mergeCell ref="B21:C21"/>
    <mergeCell ref="E21:F21"/>
    <mergeCell ref="G21:H21"/>
    <mergeCell ref="I21:J21"/>
    <mergeCell ref="K21:L21"/>
    <mergeCell ref="M21:N21"/>
    <mergeCell ref="O21:P21"/>
    <mergeCell ref="Q21:R21"/>
    <mergeCell ref="S21:T21"/>
    <mergeCell ref="AA20:AB20"/>
    <mergeCell ref="O20:P20"/>
    <mergeCell ref="Q20:R20"/>
    <mergeCell ref="S20:T20"/>
    <mergeCell ref="U20:V20"/>
    <mergeCell ref="W20:X20"/>
    <mergeCell ref="Y20:Z20"/>
    <mergeCell ref="B20:C20"/>
    <mergeCell ref="E20:F20"/>
    <mergeCell ref="G20:H20"/>
    <mergeCell ref="I20:J20"/>
    <mergeCell ref="K20:L20"/>
    <mergeCell ref="M20:N20"/>
    <mergeCell ref="U19:V19"/>
    <mergeCell ref="W19:X19"/>
    <mergeCell ref="Y19:Z19"/>
    <mergeCell ref="AA19:AB19"/>
    <mergeCell ref="B19:C19"/>
    <mergeCell ref="E19:F19"/>
    <mergeCell ref="G19:H19"/>
    <mergeCell ref="I19:J19"/>
    <mergeCell ref="K19:L19"/>
    <mergeCell ref="M19:N19"/>
    <mergeCell ref="O19:P19"/>
    <mergeCell ref="Q19:R19"/>
    <mergeCell ref="S19:T19"/>
    <mergeCell ref="AA18:AB18"/>
    <mergeCell ref="O18:P18"/>
    <mergeCell ref="Q18:R18"/>
    <mergeCell ref="S18:T18"/>
    <mergeCell ref="U18:V18"/>
    <mergeCell ref="W18:X18"/>
    <mergeCell ref="Y18:Z18"/>
    <mergeCell ref="B18:C18"/>
    <mergeCell ref="E18:F18"/>
    <mergeCell ref="G18:H18"/>
    <mergeCell ref="I18:J18"/>
    <mergeCell ref="K18:L18"/>
    <mergeCell ref="M18:N18"/>
    <mergeCell ref="U17:V17"/>
    <mergeCell ref="W17:X17"/>
    <mergeCell ref="Y17:Z17"/>
    <mergeCell ref="AA17:AB17"/>
    <mergeCell ref="B17:C17"/>
    <mergeCell ref="E17:F17"/>
    <mergeCell ref="G17:H17"/>
    <mergeCell ref="I17:J17"/>
    <mergeCell ref="K17:L17"/>
    <mergeCell ref="M17:N17"/>
    <mergeCell ref="O17:P17"/>
    <mergeCell ref="Q17:R17"/>
    <mergeCell ref="S17:T17"/>
    <mergeCell ref="AA16:AB16"/>
    <mergeCell ref="O16:P16"/>
    <mergeCell ref="Q16:R16"/>
    <mergeCell ref="S16:T16"/>
    <mergeCell ref="U16:V16"/>
    <mergeCell ref="W16:X16"/>
    <mergeCell ref="Y16:Z16"/>
    <mergeCell ref="B16:C16"/>
    <mergeCell ref="E16:F16"/>
    <mergeCell ref="G16:H16"/>
    <mergeCell ref="I16:J16"/>
    <mergeCell ref="K16:L16"/>
    <mergeCell ref="M16:N16"/>
    <mergeCell ref="U13:X13"/>
    <mergeCell ref="B12:D12"/>
    <mergeCell ref="Y11:AB11"/>
    <mergeCell ref="B11:D11"/>
    <mergeCell ref="E11:H11"/>
    <mergeCell ref="I11:L11"/>
    <mergeCell ref="M11:P11"/>
    <mergeCell ref="Q11:T11"/>
    <mergeCell ref="U11:X11"/>
    <mergeCell ref="E12:H12"/>
    <mergeCell ref="Y12:AB12"/>
    <mergeCell ref="U12:X12"/>
    <mergeCell ref="Q12:T12"/>
    <mergeCell ref="M12:P12"/>
    <mergeCell ref="I12:L12"/>
    <mergeCell ref="AL24:AM24"/>
    <mergeCell ref="E9:H9"/>
    <mergeCell ref="I9:L9"/>
    <mergeCell ref="M9:P9"/>
    <mergeCell ref="Q9:T9"/>
    <mergeCell ref="U9:X9"/>
    <mergeCell ref="Y9:AB9"/>
    <mergeCell ref="B2:AB3"/>
    <mergeCell ref="B10:D10"/>
    <mergeCell ref="B9:D9"/>
    <mergeCell ref="S5:AB5"/>
    <mergeCell ref="E10:H10"/>
    <mergeCell ref="Y10:AB10"/>
    <mergeCell ref="U10:X10"/>
    <mergeCell ref="Q10:T10"/>
    <mergeCell ref="M10:P10"/>
    <mergeCell ref="I10:L10"/>
    <mergeCell ref="P5:R5"/>
    <mergeCell ref="Y13:AB13"/>
    <mergeCell ref="B13:D13"/>
    <mergeCell ref="E13:H13"/>
    <mergeCell ref="I13:L13"/>
    <mergeCell ref="M13:P13"/>
    <mergeCell ref="Q13:T13"/>
  </mergeCells>
  <phoneticPr fontId="1"/>
  <conditionalFormatting sqref="B17:C47">
    <cfRule type="cellIs" dxfId="29" priority="2" operator="greaterThan">
      <formula>$X$6</formula>
    </cfRule>
  </conditionalFormatting>
  <conditionalFormatting sqref="D17:D47">
    <cfRule type="expression" dxfId="28" priority="6">
      <formula>WEEKDAY($B17)=1</formula>
    </cfRule>
    <cfRule type="expression" dxfId="27" priority="7">
      <formula>WEEKDAY($B17)=7</formula>
    </cfRule>
  </conditionalFormatting>
  <conditionalFormatting sqref="E14 G14 I14 K14 M14 O14 Q14 S14 U14 W14 Y14 AA14">
    <cfRule type="containsBlanks" dxfId="26" priority="5">
      <formula>LEN(TRIM(E14))=0</formula>
    </cfRule>
  </conditionalFormatting>
  <conditionalFormatting sqref="S6">
    <cfRule type="containsBlanks" dxfId="25" priority="8">
      <formula>LEN(TRIM(S6))=0</formula>
    </cfRule>
  </conditionalFormatting>
  <conditionalFormatting sqref="X6:AB6">
    <cfRule type="expression" dxfId="24" priority="1">
      <formula>$X$6=""</formula>
    </cfRule>
  </conditionalFormatting>
  <conditionalFormatting sqref="AL24:AM24">
    <cfRule type="expression" dxfId="23" priority="3">
      <formula>WEEKDAY($B24)=1</formula>
    </cfRule>
    <cfRule type="expression" dxfId="22" priority="4">
      <formula>WEEKDAY($B24)=7</formula>
    </cfRule>
  </conditionalFormatting>
  <printOptions horizontalCentered="1"/>
  <pageMargins left="0.51181102362204722" right="0.51181102362204722" top="0.55118110236220474" bottom="0.55118110236220474" header="0.31496062992125984" footer="0.31496062992125984"/>
  <pageSetup paperSize="9" scale="51" orientation="landscape" blackAndWhite="1" r:id="rId1"/>
  <headerFooter>
    <oddHeader>&amp;R自動入力用</oddHead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C80E-3E0D-42DE-8EBE-A7EC63C59098}">
  <sheetPr codeName="Sheet3">
    <tabColor rgb="FF0070C0"/>
    <pageSetUpPr fitToPage="1"/>
  </sheetPr>
  <dimension ref="A1:AH48"/>
  <sheetViews>
    <sheetView showGridLines="0" view="pageBreakPreview" topLeftCell="B1" zoomScaleNormal="100" zoomScaleSheetLayoutView="100" workbookViewId="0">
      <pane ySplit="1" topLeftCell="A2" activePane="bottomLeft" state="frozen"/>
      <selection activeCell="W20" sqref="W20:Z21"/>
      <selection pane="bottomLeft" activeCell="AD2" sqref="AD2:AG2"/>
    </sheetView>
  </sheetViews>
  <sheetFormatPr defaultColWidth="4" defaultRowHeight="20.100000000000001" customHeight="1" x14ac:dyDescent="0.3"/>
  <cols>
    <col min="1" max="1" width="4" style="98"/>
    <col min="2" max="2" width="3.90625" style="98" customWidth="1"/>
    <col min="3" max="7" width="9.81640625" style="98" customWidth="1"/>
    <col min="8" max="17" width="3.90625" style="98" customWidth="1"/>
    <col min="18" max="18" width="6" style="98" customWidth="1"/>
    <col min="19" max="21" width="3.90625" style="98" customWidth="1"/>
    <col min="22" max="25" width="4" style="98"/>
    <col min="26" max="26" width="4" style="98" customWidth="1"/>
    <col min="27" max="29" width="4" style="98"/>
    <col min="30" max="30" width="7.7265625" style="98" customWidth="1"/>
    <col min="31" max="32" width="4" style="98"/>
    <col min="33" max="33" width="4.81640625" style="98" customWidth="1"/>
    <col min="34" max="34" width="3.08984375" style="98" customWidth="1"/>
    <col min="35" max="16384" width="4" style="98"/>
  </cols>
  <sheetData>
    <row r="1" spans="1:34" ht="33.6" customHeight="1" x14ac:dyDescent="0.3"/>
    <row r="2" spans="1:34" ht="18.899999999999999" customHeight="1" x14ac:dyDescent="0.3">
      <c r="E2" s="367" t="s">
        <v>110</v>
      </c>
      <c r="F2" s="367"/>
      <c r="G2" s="367"/>
      <c r="H2" s="367"/>
      <c r="I2" s="367"/>
      <c r="J2" s="367"/>
      <c r="K2" s="367"/>
      <c r="L2" s="367"/>
      <c r="M2" s="367"/>
      <c r="N2" s="367"/>
      <c r="O2" s="367"/>
      <c r="P2" s="367"/>
      <c r="Q2" s="367"/>
      <c r="R2" s="367"/>
      <c r="S2" s="367"/>
      <c r="T2" s="367"/>
      <c r="U2" s="367"/>
      <c r="V2" s="367"/>
      <c r="W2" s="367"/>
      <c r="X2" s="367"/>
      <c r="Z2" s="321" t="s">
        <v>28</v>
      </c>
      <c r="AA2" s="321"/>
      <c r="AB2" s="321"/>
      <c r="AC2" s="321"/>
      <c r="AD2" s="356"/>
      <c r="AE2" s="356"/>
      <c r="AF2" s="356"/>
      <c r="AG2" s="356"/>
    </row>
    <row r="3" spans="1:34" ht="19.95" customHeight="1" x14ac:dyDescent="0.3">
      <c r="C3" s="100"/>
      <c r="D3" s="100"/>
      <c r="E3" s="367"/>
      <c r="F3" s="367"/>
      <c r="G3" s="367"/>
      <c r="H3" s="367"/>
      <c r="I3" s="367"/>
      <c r="J3" s="367"/>
      <c r="K3" s="367"/>
      <c r="L3" s="367"/>
      <c r="M3" s="367"/>
      <c r="N3" s="367"/>
      <c r="O3" s="367"/>
      <c r="P3" s="367"/>
      <c r="Q3" s="367"/>
      <c r="R3" s="367"/>
      <c r="S3" s="367"/>
      <c r="T3" s="367"/>
      <c r="U3" s="367"/>
      <c r="V3" s="367"/>
      <c r="W3" s="367"/>
      <c r="X3" s="367"/>
      <c r="Y3" s="100"/>
      <c r="Z3" s="100"/>
      <c r="AA3" s="100"/>
      <c r="AB3" s="100"/>
      <c r="AC3" s="100"/>
      <c r="AD3" s="368"/>
      <c r="AE3" s="368"/>
      <c r="AF3" s="368"/>
      <c r="AG3" s="368"/>
      <c r="AH3" s="101"/>
    </row>
    <row r="4" spans="1:34" ht="8.4" customHeight="1" x14ac:dyDescent="0.3">
      <c r="A4" s="101"/>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1"/>
    </row>
    <row r="5" spans="1:34" ht="18.899999999999999" customHeight="1" x14ac:dyDescent="0.3">
      <c r="B5" s="357" t="s">
        <v>29</v>
      </c>
      <c r="C5" s="357"/>
      <c r="D5" s="357"/>
      <c r="E5" s="357"/>
      <c r="F5" s="357"/>
      <c r="G5" s="102"/>
      <c r="V5" s="359" t="s">
        <v>3</v>
      </c>
      <c r="W5" s="360"/>
      <c r="X5" s="360"/>
      <c r="Y5" s="103" t="s">
        <v>34</v>
      </c>
      <c r="Z5" s="363" t="str">
        <f t="array" ref="Z5">IF('基本情報(必須)'!$D$4:$E$4="","",'基本情報(必須)'!$D$4:$E$4)</f>
        <v>111-1111</v>
      </c>
      <c r="AA5" s="363"/>
      <c r="AB5" s="363"/>
      <c r="AC5" s="80"/>
      <c r="AD5" s="80"/>
      <c r="AE5" s="80"/>
      <c r="AF5" s="80"/>
      <c r="AG5" s="104"/>
    </row>
    <row r="6" spans="1:34" ht="18.899999999999999" customHeight="1" x14ac:dyDescent="0.2">
      <c r="B6" s="358"/>
      <c r="C6" s="358"/>
      <c r="D6" s="358"/>
      <c r="E6" s="358"/>
      <c r="F6" s="358"/>
      <c r="G6" s="364" t="s">
        <v>30</v>
      </c>
      <c r="H6" s="364"/>
      <c r="V6" s="361"/>
      <c r="W6" s="362"/>
      <c r="X6" s="362"/>
      <c r="Y6" s="365" t="str">
        <f t="array" ref="Y6">IF('基本情報(必須)'!$D$5:$E$5="","",'基本情報(必須)'!$D$5:$E$5)</f>
        <v>三重県鈴鹿市●●町●丁目●-●</v>
      </c>
      <c r="Z6" s="365"/>
      <c r="AA6" s="365"/>
      <c r="AB6" s="365"/>
      <c r="AC6" s="365"/>
      <c r="AD6" s="365"/>
      <c r="AE6" s="365"/>
      <c r="AF6" s="365"/>
      <c r="AG6" s="366"/>
    </row>
    <row r="7" spans="1:34" ht="18.899999999999999" customHeight="1" x14ac:dyDescent="0.3">
      <c r="V7" s="361"/>
      <c r="W7" s="362"/>
      <c r="X7" s="362"/>
      <c r="Y7" s="365" t="str">
        <f t="array" ref="Y7">IF('基本情報(必須)'!$D$6:$E$6="","",'基本情報(必須)'!$D$6:$E$6)</f>
        <v>鈴鹿ビル1階</v>
      </c>
      <c r="Z7" s="365"/>
      <c r="AA7" s="365"/>
      <c r="AB7" s="365"/>
      <c r="AC7" s="365"/>
      <c r="AD7" s="365"/>
      <c r="AE7" s="365"/>
      <c r="AF7" s="365"/>
      <c r="AG7" s="366"/>
    </row>
    <row r="8" spans="1:34" ht="18.899999999999999" customHeight="1" x14ac:dyDescent="0.3">
      <c r="V8" s="361" t="s">
        <v>31</v>
      </c>
      <c r="W8" s="362"/>
      <c r="X8" s="362"/>
      <c r="Y8" s="365" t="str">
        <f t="array" ref="Y8">IF('基本情報(必須)'!$D$3:$E$3="","",'基本情報(必須)'!$D$3:$E$3)</f>
        <v>株式会社●●</v>
      </c>
      <c r="Z8" s="365"/>
      <c r="AA8" s="365"/>
      <c r="AB8" s="365"/>
      <c r="AC8" s="365"/>
      <c r="AD8" s="365"/>
      <c r="AE8" s="365"/>
      <c r="AF8" s="365"/>
      <c r="AG8" s="366"/>
    </row>
    <row r="9" spans="1:34" ht="18.899999999999999" customHeight="1" x14ac:dyDescent="0.3">
      <c r="V9" s="361" t="s">
        <v>4</v>
      </c>
      <c r="W9" s="362"/>
      <c r="X9" s="362"/>
      <c r="Y9" s="365" t="str">
        <f t="array" ref="Y9">IF('基本情報(必須)'!$D$7:$E$7="","",'基本情報(必須)'!$D$7:$E$7)</f>
        <v>代表取締役　鈴鹿　一郎</v>
      </c>
      <c r="Z9" s="365"/>
      <c r="AA9" s="365"/>
      <c r="AB9" s="365"/>
      <c r="AC9" s="365"/>
      <c r="AD9" s="365"/>
      <c r="AE9" s="365"/>
      <c r="AF9" s="365"/>
      <c r="AG9" s="107" t="s">
        <v>33</v>
      </c>
    </row>
    <row r="10" spans="1:34" ht="18.899999999999999" customHeight="1" x14ac:dyDescent="0.3">
      <c r="V10" s="378" t="s">
        <v>32</v>
      </c>
      <c r="W10" s="379"/>
      <c r="X10" s="379"/>
      <c r="Y10" s="380" t="str">
        <f t="array" ref="Y10">IF('基本情報(必須)'!$D$8:$E$8="","",'基本情報(必須)'!$D$8:$E$8)</f>
        <v>T0000000000000</v>
      </c>
      <c r="Z10" s="380"/>
      <c r="AA10" s="380"/>
      <c r="AB10" s="380"/>
      <c r="AC10" s="380"/>
      <c r="AD10" s="380"/>
      <c r="AE10" s="380"/>
      <c r="AF10" s="380"/>
      <c r="AG10" s="381"/>
    </row>
    <row r="11" spans="1:34" ht="18.899999999999999" customHeight="1" x14ac:dyDescent="0.3">
      <c r="V11" s="322" t="s">
        <v>59</v>
      </c>
      <c r="W11" s="323"/>
      <c r="X11" s="324"/>
      <c r="Y11" s="372" t="str">
        <f t="array" ref="Y11">IF('基本情報(必須)'!$D$11:$E$11="","",'基本情報(必須)'!$D$11:$E$11)</f>
        <v>■■銀行</v>
      </c>
      <c r="Z11" s="373"/>
      <c r="AA11" s="373"/>
      <c r="AB11" s="374"/>
      <c r="AC11" s="375" t="s">
        <v>295</v>
      </c>
      <c r="AD11" s="376"/>
      <c r="AE11" s="325" t="str">
        <f t="array" ref="AE11">IF('基本情報(必須)'!$D$12:$E$12="","",'基本情報(必須)'!$D$12:$E$12)</f>
        <v>■■■支店</v>
      </c>
      <c r="AF11" s="326"/>
      <c r="AG11" s="327"/>
    </row>
    <row r="12" spans="1:34" ht="18.899999999999999" customHeight="1" x14ac:dyDescent="0.3">
      <c r="V12" s="322" t="s">
        <v>293</v>
      </c>
      <c r="W12" s="323"/>
      <c r="X12" s="324"/>
      <c r="Y12" s="372" t="str">
        <f t="array" ref="Y12">IF('基本情報(必須)'!D13:E13="","",'基本情報(必須)'!$D$13:$E$13)</f>
        <v>普通</v>
      </c>
      <c r="Z12" s="373"/>
      <c r="AA12" s="373"/>
      <c r="AB12" s="374"/>
      <c r="AC12" s="375" t="s">
        <v>294</v>
      </c>
      <c r="AD12" s="376"/>
      <c r="AE12" s="382">
        <f t="array" ref="AE12">IF('基本情報(必須)'!D14:E14="","",'基本情報(必須)'!D14:E14)</f>
        <v>1234567</v>
      </c>
      <c r="AF12" s="383"/>
      <c r="AG12" s="384"/>
    </row>
    <row r="13" spans="1:34" ht="20.100000000000001" customHeight="1" x14ac:dyDescent="0.3">
      <c r="B13" s="108"/>
      <c r="C13" s="108"/>
      <c r="D13" s="108"/>
      <c r="E13" s="108"/>
      <c r="F13" s="108"/>
      <c r="V13" s="322" t="s">
        <v>60</v>
      </c>
      <c r="W13" s="323"/>
      <c r="X13" s="324"/>
      <c r="Y13" s="325" t="str">
        <f t="array" ref="Y13">IF('基本情報(必須)'!$D$15:$E$15="","",'基本情報(必須)'!$D$15:$E$15)</f>
        <v>株式会社●●</v>
      </c>
      <c r="Z13" s="326"/>
      <c r="AA13" s="326"/>
      <c r="AB13" s="326"/>
      <c r="AC13" s="326"/>
      <c r="AD13" s="326"/>
      <c r="AE13" s="326"/>
      <c r="AF13" s="326"/>
      <c r="AG13" s="327"/>
    </row>
    <row r="14" spans="1:34" ht="20.100000000000001" customHeight="1" x14ac:dyDescent="0.3">
      <c r="B14" s="320"/>
      <c r="C14" s="320"/>
      <c r="D14" s="320"/>
      <c r="E14" s="320"/>
      <c r="F14" s="320"/>
      <c r="G14" s="321"/>
      <c r="H14" s="321"/>
      <c r="I14" s="321"/>
      <c r="J14" s="321"/>
      <c r="K14" s="321"/>
      <c r="L14" s="321"/>
      <c r="M14" s="321"/>
      <c r="N14" s="321"/>
      <c r="O14" s="99"/>
      <c r="V14" s="322" t="s">
        <v>89</v>
      </c>
      <c r="W14" s="323"/>
      <c r="X14" s="324"/>
      <c r="Y14" s="325" t="str">
        <f t="array" ref="Y14">IF('基本情報(必須)'!$D$16:$E$16="","",'基本情報(必須)'!$D$16:$E$16)</f>
        <v>ｶ)●●</v>
      </c>
      <c r="Z14" s="326"/>
      <c r="AA14" s="326"/>
      <c r="AB14" s="326"/>
      <c r="AC14" s="326"/>
      <c r="AD14" s="326"/>
      <c r="AE14" s="326"/>
      <c r="AF14" s="326"/>
      <c r="AG14" s="327"/>
    </row>
    <row r="15" spans="1:34" ht="6" customHeight="1" x14ac:dyDescent="0.3">
      <c r="B15" s="109"/>
      <c r="C15" s="109"/>
      <c r="D15" s="109"/>
      <c r="E15" s="109"/>
      <c r="F15" s="109"/>
      <c r="G15" s="99"/>
      <c r="H15" s="99"/>
      <c r="I15" s="99"/>
      <c r="J15" s="99"/>
      <c r="K15" s="99"/>
      <c r="L15" s="99"/>
      <c r="M15" s="99"/>
      <c r="N15" s="99"/>
      <c r="O15" s="99"/>
      <c r="V15" s="99"/>
      <c r="W15" s="99"/>
      <c r="X15" s="99"/>
      <c r="Y15" s="10"/>
      <c r="Z15" s="10"/>
      <c r="AA15" s="10"/>
      <c r="AB15" s="10"/>
      <c r="AC15" s="10"/>
      <c r="AD15" s="10"/>
      <c r="AE15" s="10"/>
      <c r="AF15" s="10"/>
      <c r="AG15" s="10"/>
    </row>
    <row r="16" spans="1:34" ht="37.950000000000003" customHeight="1" x14ac:dyDescent="0.3">
      <c r="B16" s="110" t="s">
        <v>90</v>
      </c>
      <c r="C16" s="369" t="s">
        <v>91</v>
      </c>
      <c r="D16" s="369"/>
      <c r="E16" s="369"/>
      <c r="F16" s="369"/>
      <c r="G16" s="369"/>
      <c r="H16" s="369"/>
      <c r="I16" s="370" t="s">
        <v>95</v>
      </c>
      <c r="J16" s="370"/>
      <c r="K16" s="370"/>
      <c r="L16" s="370"/>
      <c r="M16" s="370" t="s">
        <v>102</v>
      </c>
      <c r="N16" s="370"/>
      <c r="O16" s="370"/>
      <c r="P16" s="370"/>
      <c r="Q16" s="371" t="s">
        <v>97</v>
      </c>
      <c r="R16" s="371"/>
      <c r="S16" s="370" t="s">
        <v>106</v>
      </c>
      <c r="T16" s="370"/>
      <c r="U16" s="370"/>
      <c r="V16" s="370"/>
      <c r="W16" s="370" t="s">
        <v>103</v>
      </c>
      <c r="X16" s="370"/>
      <c r="Y16" s="370"/>
      <c r="Z16" s="370"/>
      <c r="AA16" s="370" t="s">
        <v>104</v>
      </c>
      <c r="AB16" s="370"/>
      <c r="AC16" s="370"/>
      <c r="AD16" s="370" t="s">
        <v>105</v>
      </c>
      <c r="AE16" s="370"/>
      <c r="AF16" s="370"/>
      <c r="AG16" s="377"/>
      <c r="AH16" s="226" t="s">
        <v>200</v>
      </c>
    </row>
    <row r="17" spans="2:34" ht="16.8" customHeight="1" x14ac:dyDescent="0.3">
      <c r="B17" s="330" t="str">
        <f>IF(設定シート!B32="","",1)</f>
        <v/>
      </c>
      <c r="C17" s="331" t="str">
        <f>設定シート!D32</f>
        <v/>
      </c>
      <c r="D17" s="331"/>
      <c r="E17" s="331"/>
      <c r="F17" s="331"/>
      <c r="G17" s="331"/>
      <c r="H17" s="331"/>
      <c r="I17" s="387" t="str">
        <f>設定シート!F32</f>
        <v/>
      </c>
      <c r="J17" s="388"/>
      <c r="K17" s="388"/>
      <c r="L17" s="389"/>
      <c r="M17" s="387" t="str">
        <f>設定シート!G32</f>
        <v/>
      </c>
      <c r="N17" s="388"/>
      <c r="O17" s="388"/>
      <c r="P17" s="389"/>
      <c r="Q17" s="385" t="str">
        <f>設定シート!H32</f>
        <v/>
      </c>
      <c r="R17" s="386"/>
      <c r="S17" s="332" t="str">
        <f>設定シート!I32</f>
        <v/>
      </c>
      <c r="T17" s="333"/>
      <c r="U17" s="333"/>
      <c r="V17" s="390"/>
      <c r="W17" s="332" t="str">
        <f>設定シート!J32</f>
        <v/>
      </c>
      <c r="X17" s="333"/>
      <c r="Y17" s="333"/>
      <c r="Z17" s="390"/>
      <c r="AA17" s="332" t="str">
        <f>設定シート!K32</f>
        <v/>
      </c>
      <c r="AB17" s="333"/>
      <c r="AC17" s="390"/>
      <c r="AD17" s="332" t="str">
        <f>設定シート!L32</f>
        <v/>
      </c>
      <c r="AE17" s="333"/>
      <c r="AF17" s="333"/>
      <c r="AG17" s="333"/>
      <c r="AH17" s="340" t="str">
        <f>設定シート!$M32</f>
        <v/>
      </c>
    </row>
    <row r="18" spans="2:34" ht="16.8" customHeight="1" x14ac:dyDescent="0.3">
      <c r="B18" s="329"/>
      <c r="C18" s="331" t="str">
        <f>設定シート!E32</f>
        <v/>
      </c>
      <c r="D18" s="331"/>
      <c r="E18" s="331"/>
      <c r="F18" s="331"/>
      <c r="G18" s="331"/>
      <c r="H18" s="331"/>
      <c r="I18" s="308"/>
      <c r="J18" s="309"/>
      <c r="K18" s="309"/>
      <c r="L18" s="310"/>
      <c r="M18" s="308"/>
      <c r="N18" s="309"/>
      <c r="O18" s="309"/>
      <c r="P18" s="310"/>
      <c r="Q18" s="303"/>
      <c r="R18" s="304"/>
      <c r="S18" s="282"/>
      <c r="T18" s="283"/>
      <c r="U18" s="283"/>
      <c r="V18" s="284"/>
      <c r="W18" s="282"/>
      <c r="X18" s="283"/>
      <c r="Y18" s="283"/>
      <c r="Z18" s="284"/>
      <c r="AA18" s="282"/>
      <c r="AB18" s="283"/>
      <c r="AC18" s="284"/>
      <c r="AD18" s="282"/>
      <c r="AE18" s="283"/>
      <c r="AF18" s="283"/>
      <c r="AG18" s="283"/>
      <c r="AH18" s="341"/>
    </row>
    <row r="19" spans="2:34" ht="16.8" customHeight="1" x14ac:dyDescent="0.3">
      <c r="B19" s="328" t="str">
        <f>IF(設定シート!$B33="","",2)</f>
        <v/>
      </c>
      <c r="C19" s="291" t="str">
        <f>設定シート!D33</f>
        <v/>
      </c>
      <c r="D19" s="291"/>
      <c r="E19" s="291"/>
      <c r="F19" s="291"/>
      <c r="G19" s="291"/>
      <c r="H19" s="291"/>
      <c r="I19" s="305" t="str">
        <f>設定シート!F33</f>
        <v/>
      </c>
      <c r="J19" s="306"/>
      <c r="K19" s="306"/>
      <c r="L19" s="307"/>
      <c r="M19" s="305" t="str">
        <f>設定シート!G33</f>
        <v/>
      </c>
      <c r="N19" s="306"/>
      <c r="O19" s="306"/>
      <c r="P19" s="307"/>
      <c r="Q19" s="301" t="str">
        <f>設定シート!H33</f>
        <v/>
      </c>
      <c r="R19" s="302"/>
      <c r="S19" s="279" t="str">
        <f>設定シート!I33</f>
        <v/>
      </c>
      <c r="T19" s="280"/>
      <c r="U19" s="280"/>
      <c r="V19" s="281"/>
      <c r="W19" s="279" t="str">
        <f>設定シート!J33</f>
        <v/>
      </c>
      <c r="X19" s="280"/>
      <c r="Y19" s="280"/>
      <c r="Z19" s="281"/>
      <c r="AA19" s="279" t="str">
        <f>設定シート!K33</f>
        <v/>
      </c>
      <c r="AB19" s="280"/>
      <c r="AC19" s="281"/>
      <c r="AD19" s="279" t="str">
        <f>設定シート!L33</f>
        <v/>
      </c>
      <c r="AE19" s="280"/>
      <c r="AF19" s="280"/>
      <c r="AG19" s="280"/>
      <c r="AH19" s="342" t="str">
        <f>設定シート!$M33</f>
        <v/>
      </c>
    </row>
    <row r="20" spans="2:34" ht="16.8" customHeight="1" x14ac:dyDescent="0.3">
      <c r="B20" s="329"/>
      <c r="C20" s="292" t="str">
        <f>設定シート!E33</f>
        <v/>
      </c>
      <c r="D20" s="293"/>
      <c r="E20" s="293"/>
      <c r="F20" s="293"/>
      <c r="G20" s="293"/>
      <c r="H20" s="294"/>
      <c r="I20" s="308"/>
      <c r="J20" s="309"/>
      <c r="K20" s="309"/>
      <c r="L20" s="310"/>
      <c r="M20" s="308"/>
      <c r="N20" s="309"/>
      <c r="O20" s="309"/>
      <c r="P20" s="310"/>
      <c r="Q20" s="303"/>
      <c r="R20" s="304"/>
      <c r="S20" s="282"/>
      <c r="T20" s="283"/>
      <c r="U20" s="283"/>
      <c r="V20" s="284"/>
      <c r="W20" s="282"/>
      <c r="X20" s="283"/>
      <c r="Y20" s="283"/>
      <c r="Z20" s="284"/>
      <c r="AA20" s="282"/>
      <c r="AB20" s="283"/>
      <c r="AC20" s="284"/>
      <c r="AD20" s="282"/>
      <c r="AE20" s="283"/>
      <c r="AF20" s="283"/>
      <c r="AG20" s="283"/>
      <c r="AH20" s="341"/>
    </row>
    <row r="21" spans="2:34" ht="16.8" customHeight="1" x14ac:dyDescent="0.3">
      <c r="B21" s="328" t="str">
        <f>IF(設定シート!$B34="","",3)</f>
        <v/>
      </c>
      <c r="C21" s="291" t="str">
        <f>設定シート!D34</f>
        <v/>
      </c>
      <c r="D21" s="291"/>
      <c r="E21" s="291"/>
      <c r="F21" s="291"/>
      <c r="G21" s="291"/>
      <c r="H21" s="291"/>
      <c r="I21" s="305" t="str">
        <f>設定シート!F34</f>
        <v/>
      </c>
      <c r="J21" s="306"/>
      <c r="K21" s="306"/>
      <c r="L21" s="307"/>
      <c r="M21" s="305" t="str">
        <f>設定シート!G34</f>
        <v/>
      </c>
      <c r="N21" s="306"/>
      <c r="O21" s="306"/>
      <c r="P21" s="307"/>
      <c r="Q21" s="301" t="str">
        <f>設定シート!H34</f>
        <v/>
      </c>
      <c r="R21" s="302"/>
      <c r="S21" s="279" t="str">
        <f>設定シート!I34</f>
        <v/>
      </c>
      <c r="T21" s="280"/>
      <c r="U21" s="280"/>
      <c r="V21" s="281"/>
      <c r="W21" s="279" t="str">
        <f>設定シート!J34</f>
        <v/>
      </c>
      <c r="X21" s="280"/>
      <c r="Y21" s="280"/>
      <c r="Z21" s="281"/>
      <c r="AA21" s="279" t="str">
        <f>設定シート!K34</f>
        <v/>
      </c>
      <c r="AB21" s="280"/>
      <c r="AC21" s="281"/>
      <c r="AD21" s="279" t="str">
        <f>設定シート!L34</f>
        <v/>
      </c>
      <c r="AE21" s="280"/>
      <c r="AF21" s="280"/>
      <c r="AG21" s="280"/>
      <c r="AH21" s="342" t="str">
        <f>設定シート!$M34</f>
        <v/>
      </c>
    </row>
    <row r="22" spans="2:34" ht="16.8" customHeight="1" x14ac:dyDescent="0.3">
      <c r="B22" s="329"/>
      <c r="C22" s="292" t="str">
        <f>設定シート!E34</f>
        <v/>
      </c>
      <c r="D22" s="293"/>
      <c r="E22" s="293"/>
      <c r="F22" s="293"/>
      <c r="G22" s="293"/>
      <c r="H22" s="294"/>
      <c r="I22" s="308"/>
      <c r="J22" s="309"/>
      <c r="K22" s="309"/>
      <c r="L22" s="310"/>
      <c r="M22" s="308"/>
      <c r="N22" s="309"/>
      <c r="O22" s="309"/>
      <c r="P22" s="310"/>
      <c r="Q22" s="303"/>
      <c r="R22" s="304"/>
      <c r="S22" s="282"/>
      <c r="T22" s="283"/>
      <c r="U22" s="283"/>
      <c r="V22" s="284"/>
      <c r="W22" s="282"/>
      <c r="X22" s="283"/>
      <c r="Y22" s="283"/>
      <c r="Z22" s="284"/>
      <c r="AA22" s="282"/>
      <c r="AB22" s="283"/>
      <c r="AC22" s="284"/>
      <c r="AD22" s="282"/>
      <c r="AE22" s="283"/>
      <c r="AF22" s="283"/>
      <c r="AG22" s="283"/>
      <c r="AH22" s="341"/>
    </row>
    <row r="23" spans="2:34" ht="16.8" customHeight="1" x14ac:dyDescent="0.3">
      <c r="B23" s="328" t="str">
        <f>IF(設定シート!$B35="","",4)</f>
        <v/>
      </c>
      <c r="C23" s="291" t="str">
        <f>設定シート!D35</f>
        <v/>
      </c>
      <c r="D23" s="291"/>
      <c r="E23" s="291"/>
      <c r="F23" s="291"/>
      <c r="G23" s="291"/>
      <c r="H23" s="291"/>
      <c r="I23" s="305" t="str">
        <f>設定シート!F35</f>
        <v/>
      </c>
      <c r="J23" s="306"/>
      <c r="K23" s="306"/>
      <c r="L23" s="307"/>
      <c r="M23" s="305" t="str">
        <f>設定シート!G35</f>
        <v/>
      </c>
      <c r="N23" s="306"/>
      <c r="O23" s="306"/>
      <c r="P23" s="307"/>
      <c r="Q23" s="301" t="str">
        <f>設定シート!H35</f>
        <v/>
      </c>
      <c r="R23" s="302"/>
      <c r="S23" s="279" t="str">
        <f>設定シート!I35</f>
        <v/>
      </c>
      <c r="T23" s="280"/>
      <c r="U23" s="280"/>
      <c r="V23" s="281"/>
      <c r="W23" s="279" t="str">
        <f>設定シート!J35</f>
        <v/>
      </c>
      <c r="X23" s="280"/>
      <c r="Y23" s="280"/>
      <c r="Z23" s="281"/>
      <c r="AA23" s="279" t="str">
        <f>設定シート!K35</f>
        <v/>
      </c>
      <c r="AB23" s="280"/>
      <c r="AC23" s="281"/>
      <c r="AD23" s="279" t="str">
        <f>設定シート!L35</f>
        <v/>
      </c>
      <c r="AE23" s="280"/>
      <c r="AF23" s="280"/>
      <c r="AG23" s="280"/>
      <c r="AH23" s="342" t="str">
        <f>設定シート!$M35</f>
        <v/>
      </c>
    </row>
    <row r="24" spans="2:34" ht="16.8" customHeight="1" x14ac:dyDescent="0.3">
      <c r="B24" s="329"/>
      <c r="C24" s="292" t="str">
        <f>設定シート!E35</f>
        <v/>
      </c>
      <c r="D24" s="293"/>
      <c r="E24" s="293"/>
      <c r="F24" s="293"/>
      <c r="G24" s="293"/>
      <c r="H24" s="294"/>
      <c r="I24" s="308"/>
      <c r="J24" s="309"/>
      <c r="K24" s="309"/>
      <c r="L24" s="310"/>
      <c r="M24" s="308"/>
      <c r="N24" s="309"/>
      <c r="O24" s="309"/>
      <c r="P24" s="310"/>
      <c r="Q24" s="303"/>
      <c r="R24" s="304"/>
      <c r="S24" s="282"/>
      <c r="T24" s="283"/>
      <c r="U24" s="283"/>
      <c r="V24" s="284"/>
      <c r="W24" s="282"/>
      <c r="X24" s="283"/>
      <c r="Y24" s="283"/>
      <c r="Z24" s="284"/>
      <c r="AA24" s="282"/>
      <c r="AB24" s="283"/>
      <c r="AC24" s="284"/>
      <c r="AD24" s="282"/>
      <c r="AE24" s="283"/>
      <c r="AF24" s="283"/>
      <c r="AG24" s="283"/>
      <c r="AH24" s="341"/>
    </row>
    <row r="25" spans="2:34" ht="16.8" customHeight="1" x14ac:dyDescent="0.3">
      <c r="B25" s="328" t="str">
        <f>IF(設定シート!$B36="","",5)</f>
        <v/>
      </c>
      <c r="C25" s="291" t="str">
        <f>設定シート!D36</f>
        <v/>
      </c>
      <c r="D25" s="291"/>
      <c r="E25" s="291"/>
      <c r="F25" s="291"/>
      <c r="G25" s="291"/>
      <c r="H25" s="291"/>
      <c r="I25" s="305" t="str">
        <f>設定シート!F36</f>
        <v/>
      </c>
      <c r="J25" s="306"/>
      <c r="K25" s="306"/>
      <c r="L25" s="307"/>
      <c r="M25" s="305" t="str">
        <f>設定シート!G36</f>
        <v/>
      </c>
      <c r="N25" s="306"/>
      <c r="O25" s="306"/>
      <c r="P25" s="307"/>
      <c r="Q25" s="301" t="str">
        <f>設定シート!H36</f>
        <v/>
      </c>
      <c r="R25" s="302"/>
      <c r="S25" s="279" t="str">
        <f>設定シート!I36</f>
        <v/>
      </c>
      <c r="T25" s="280"/>
      <c r="U25" s="280"/>
      <c r="V25" s="281"/>
      <c r="W25" s="279" t="str">
        <f>設定シート!J36</f>
        <v/>
      </c>
      <c r="X25" s="280"/>
      <c r="Y25" s="280"/>
      <c r="Z25" s="281"/>
      <c r="AA25" s="279" t="str">
        <f>設定シート!K36</f>
        <v/>
      </c>
      <c r="AB25" s="280"/>
      <c r="AC25" s="281"/>
      <c r="AD25" s="279" t="str">
        <f>設定シート!L36</f>
        <v/>
      </c>
      <c r="AE25" s="280"/>
      <c r="AF25" s="280"/>
      <c r="AG25" s="280"/>
      <c r="AH25" s="342" t="str">
        <f>設定シート!$M36</f>
        <v/>
      </c>
    </row>
    <row r="26" spans="2:34" ht="16.8" customHeight="1" x14ac:dyDescent="0.3">
      <c r="B26" s="329"/>
      <c r="C26" s="292" t="str">
        <f>設定シート!E36</f>
        <v/>
      </c>
      <c r="D26" s="293"/>
      <c r="E26" s="293"/>
      <c r="F26" s="293"/>
      <c r="G26" s="293"/>
      <c r="H26" s="294"/>
      <c r="I26" s="308"/>
      <c r="J26" s="309"/>
      <c r="K26" s="309"/>
      <c r="L26" s="310"/>
      <c r="M26" s="308"/>
      <c r="N26" s="309"/>
      <c r="O26" s="309"/>
      <c r="P26" s="310"/>
      <c r="Q26" s="303"/>
      <c r="R26" s="304"/>
      <c r="S26" s="282"/>
      <c r="T26" s="283"/>
      <c r="U26" s="283"/>
      <c r="V26" s="284"/>
      <c r="W26" s="282"/>
      <c r="X26" s="283"/>
      <c r="Y26" s="283"/>
      <c r="Z26" s="284"/>
      <c r="AA26" s="282"/>
      <c r="AB26" s="283"/>
      <c r="AC26" s="284"/>
      <c r="AD26" s="282"/>
      <c r="AE26" s="283"/>
      <c r="AF26" s="283"/>
      <c r="AG26" s="283"/>
      <c r="AH26" s="341"/>
    </row>
    <row r="27" spans="2:34" ht="16.8" customHeight="1" x14ac:dyDescent="0.3">
      <c r="B27" s="328" t="str">
        <f>IF(設定シート!$B37="","",6)</f>
        <v/>
      </c>
      <c r="C27" s="291" t="str">
        <f>設定シート!D37</f>
        <v/>
      </c>
      <c r="D27" s="291"/>
      <c r="E27" s="291"/>
      <c r="F27" s="291"/>
      <c r="G27" s="291"/>
      <c r="H27" s="291"/>
      <c r="I27" s="305" t="str">
        <f>設定シート!F37</f>
        <v/>
      </c>
      <c r="J27" s="306"/>
      <c r="K27" s="306"/>
      <c r="L27" s="307"/>
      <c r="M27" s="305" t="str">
        <f>設定シート!G37</f>
        <v/>
      </c>
      <c r="N27" s="306"/>
      <c r="O27" s="306"/>
      <c r="P27" s="307"/>
      <c r="Q27" s="301" t="str">
        <f>設定シート!H37</f>
        <v/>
      </c>
      <c r="R27" s="302"/>
      <c r="S27" s="279" t="str">
        <f>設定シート!I37</f>
        <v/>
      </c>
      <c r="T27" s="280"/>
      <c r="U27" s="280"/>
      <c r="V27" s="281"/>
      <c r="W27" s="279" t="str">
        <f>設定シート!J37</f>
        <v/>
      </c>
      <c r="X27" s="280"/>
      <c r="Y27" s="280"/>
      <c r="Z27" s="281"/>
      <c r="AA27" s="279" t="str">
        <f>設定シート!K37</f>
        <v/>
      </c>
      <c r="AB27" s="280"/>
      <c r="AC27" s="281"/>
      <c r="AD27" s="279" t="str">
        <f>設定シート!L37</f>
        <v/>
      </c>
      <c r="AE27" s="280"/>
      <c r="AF27" s="280"/>
      <c r="AG27" s="280"/>
      <c r="AH27" s="342" t="str">
        <f>設定シート!$M37</f>
        <v/>
      </c>
    </row>
    <row r="28" spans="2:34" ht="16.8" customHeight="1" x14ac:dyDescent="0.3">
      <c r="B28" s="329"/>
      <c r="C28" s="292" t="str">
        <f>設定シート!E37</f>
        <v/>
      </c>
      <c r="D28" s="293"/>
      <c r="E28" s="293"/>
      <c r="F28" s="293"/>
      <c r="G28" s="293"/>
      <c r="H28" s="294"/>
      <c r="I28" s="308"/>
      <c r="J28" s="309"/>
      <c r="K28" s="309"/>
      <c r="L28" s="310"/>
      <c r="M28" s="308"/>
      <c r="N28" s="309"/>
      <c r="O28" s="309"/>
      <c r="P28" s="310"/>
      <c r="Q28" s="303"/>
      <c r="R28" s="304"/>
      <c r="S28" s="282"/>
      <c r="T28" s="283"/>
      <c r="U28" s="283"/>
      <c r="V28" s="284"/>
      <c r="W28" s="282"/>
      <c r="X28" s="283"/>
      <c r="Y28" s="283"/>
      <c r="Z28" s="284"/>
      <c r="AA28" s="282"/>
      <c r="AB28" s="283"/>
      <c r="AC28" s="284"/>
      <c r="AD28" s="282"/>
      <c r="AE28" s="283"/>
      <c r="AF28" s="283"/>
      <c r="AG28" s="283"/>
      <c r="AH28" s="341"/>
    </row>
    <row r="29" spans="2:34" ht="16.8" customHeight="1" x14ac:dyDescent="0.3">
      <c r="B29" s="328" t="str">
        <f>IF(設定シート!$B38="","",7)</f>
        <v/>
      </c>
      <c r="C29" s="291" t="str">
        <f>設定シート!D38</f>
        <v/>
      </c>
      <c r="D29" s="291"/>
      <c r="E29" s="291"/>
      <c r="F29" s="291"/>
      <c r="G29" s="291"/>
      <c r="H29" s="291"/>
      <c r="I29" s="305" t="str">
        <f>設定シート!F38</f>
        <v/>
      </c>
      <c r="J29" s="306"/>
      <c r="K29" s="306"/>
      <c r="L29" s="307"/>
      <c r="M29" s="305" t="str">
        <f>設定シート!G38</f>
        <v/>
      </c>
      <c r="N29" s="306"/>
      <c r="O29" s="306"/>
      <c r="P29" s="307"/>
      <c r="Q29" s="301" t="str">
        <f>設定シート!H38</f>
        <v/>
      </c>
      <c r="R29" s="302"/>
      <c r="S29" s="279" t="str">
        <f>設定シート!I38</f>
        <v/>
      </c>
      <c r="T29" s="280"/>
      <c r="U29" s="280"/>
      <c r="V29" s="281"/>
      <c r="W29" s="279" t="str">
        <f>設定シート!J38</f>
        <v/>
      </c>
      <c r="X29" s="280"/>
      <c r="Y29" s="280"/>
      <c r="Z29" s="281"/>
      <c r="AA29" s="279" t="str">
        <f>設定シート!K38</f>
        <v/>
      </c>
      <c r="AB29" s="280"/>
      <c r="AC29" s="281"/>
      <c r="AD29" s="279" t="str">
        <f>設定シート!L38</f>
        <v/>
      </c>
      <c r="AE29" s="280"/>
      <c r="AF29" s="280"/>
      <c r="AG29" s="280"/>
      <c r="AH29" s="342" t="str">
        <f>設定シート!$M38</f>
        <v/>
      </c>
    </row>
    <row r="30" spans="2:34" ht="16.8" customHeight="1" x14ac:dyDescent="0.3">
      <c r="B30" s="329"/>
      <c r="C30" s="292" t="str">
        <f>設定シート!E38</f>
        <v/>
      </c>
      <c r="D30" s="293"/>
      <c r="E30" s="293"/>
      <c r="F30" s="293"/>
      <c r="G30" s="293"/>
      <c r="H30" s="294"/>
      <c r="I30" s="308"/>
      <c r="J30" s="309"/>
      <c r="K30" s="309"/>
      <c r="L30" s="310"/>
      <c r="M30" s="308"/>
      <c r="N30" s="309"/>
      <c r="O30" s="309"/>
      <c r="P30" s="310"/>
      <c r="Q30" s="303"/>
      <c r="R30" s="304"/>
      <c r="S30" s="282"/>
      <c r="T30" s="283"/>
      <c r="U30" s="283"/>
      <c r="V30" s="284"/>
      <c r="W30" s="282"/>
      <c r="X30" s="283"/>
      <c r="Y30" s="283"/>
      <c r="Z30" s="284"/>
      <c r="AA30" s="282"/>
      <c r="AB30" s="283"/>
      <c r="AC30" s="284"/>
      <c r="AD30" s="282"/>
      <c r="AE30" s="283"/>
      <c r="AF30" s="283"/>
      <c r="AG30" s="283"/>
      <c r="AH30" s="341"/>
    </row>
    <row r="31" spans="2:34" ht="16.8" customHeight="1" x14ac:dyDescent="0.3">
      <c r="B31" s="328" t="str">
        <f>IF(設定シート!$B39="","",8)</f>
        <v/>
      </c>
      <c r="C31" s="291" t="str">
        <f>設定シート!D39</f>
        <v/>
      </c>
      <c r="D31" s="291"/>
      <c r="E31" s="291"/>
      <c r="F31" s="291"/>
      <c r="G31" s="291"/>
      <c r="H31" s="291"/>
      <c r="I31" s="305" t="str">
        <f>設定シート!F39</f>
        <v/>
      </c>
      <c r="J31" s="306"/>
      <c r="K31" s="306"/>
      <c r="L31" s="307"/>
      <c r="M31" s="305" t="str">
        <f>設定シート!G39</f>
        <v/>
      </c>
      <c r="N31" s="306"/>
      <c r="O31" s="306"/>
      <c r="P31" s="307"/>
      <c r="Q31" s="301" t="str">
        <f>設定シート!H39</f>
        <v/>
      </c>
      <c r="R31" s="302"/>
      <c r="S31" s="279" t="str">
        <f>設定シート!I39</f>
        <v/>
      </c>
      <c r="T31" s="280"/>
      <c r="U31" s="280"/>
      <c r="V31" s="281"/>
      <c r="W31" s="279" t="str">
        <f>設定シート!J39</f>
        <v/>
      </c>
      <c r="X31" s="280"/>
      <c r="Y31" s="280"/>
      <c r="Z31" s="281"/>
      <c r="AA31" s="279" t="str">
        <f>設定シート!K39</f>
        <v/>
      </c>
      <c r="AB31" s="280"/>
      <c r="AC31" s="281"/>
      <c r="AD31" s="279" t="str">
        <f>設定シート!L39</f>
        <v/>
      </c>
      <c r="AE31" s="280"/>
      <c r="AF31" s="280"/>
      <c r="AG31" s="280"/>
      <c r="AH31" s="342" t="str">
        <f>設定シート!$M39</f>
        <v/>
      </c>
    </row>
    <row r="32" spans="2:34" ht="16.8" customHeight="1" x14ac:dyDescent="0.3">
      <c r="B32" s="329"/>
      <c r="C32" s="292" t="str">
        <f>設定シート!E39</f>
        <v/>
      </c>
      <c r="D32" s="293"/>
      <c r="E32" s="293"/>
      <c r="F32" s="293"/>
      <c r="G32" s="293"/>
      <c r="H32" s="294"/>
      <c r="I32" s="308"/>
      <c r="J32" s="309"/>
      <c r="K32" s="309"/>
      <c r="L32" s="310"/>
      <c r="M32" s="308"/>
      <c r="N32" s="309"/>
      <c r="O32" s="309"/>
      <c r="P32" s="310"/>
      <c r="Q32" s="303"/>
      <c r="R32" s="304"/>
      <c r="S32" s="282"/>
      <c r="T32" s="283"/>
      <c r="U32" s="283"/>
      <c r="V32" s="284"/>
      <c r="W32" s="282"/>
      <c r="X32" s="283"/>
      <c r="Y32" s="283"/>
      <c r="Z32" s="284"/>
      <c r="AA32" s="282"/>
      <c r="AB32" s="283"/>
      <c r="AC32" s="284"/>
      <c r="AD32" s="282"/>
      <c r="AE32" s="283"/>
      <c r="AF32" s="283"/>
      <c r="AG32" s="283"/>
      <c r="AH32" s="341"/>
    </row>
    <row r="33" spans="2:34" ht="16.8" customHeight="1" x14ac:dyDescent="0.3">
      <c r="B33" s="328" t="str">
        <f>IF(設定シート!$B40="","",9)</f>
        <v/>
      </c>
      <c r="C33" s="291" t="str">
        <f>設定シート!D40</f>
        <v/>
      </c>
      <c r="D33" s="291"/>
      <c r="E33" s="291"/>
      <c r="F33" s="291"/>
      <c r="G33" s="291"/>
      <c r="H33" s="291"/>
      <c r="I33" s="305" t="str">
        <f>設定シート!F40</f>
        <v/>
      </c>
      <c r="J33" s="306"/>
      <c r="K33" s="306"/>
      <c r="L33" s="307"/>
      <c r="M33" s="305" t="str">
        <f>設定シート!G40</f>
        <v/>
      </c>
      <c r="N33" s="306"/>
      <c r="O33" s="306"/>
      <c r="P33" s="307"/>
      <c r="Q33" s="301" t="str">
        <f>設定シート!H40</f>
        <v/>
      </c>
      <c r="R33" s="302"/>
      <c r="S33" s="279" t="str">
        <f>設定シート!I40</f>
        <v/>
      </c>
      <c r="T33" s="280"/>
      <c r="U33" s="280"/>
      <c r="V33" s="281"/>
      <c r="W33" s="279" t="str">
        <f>設定シート!J40</f>
        <v/>
      </c>
      <c r="X33" s="280"/>
      <c r="Y33" s="280"/>
      <c r="Z33" s="281"/>
      <c r="AA33" s="279" t="str">
        <f>設定シート!K40</f>
        <v/>
      </c>
      <c r="AB33" s="280"/>
      <c r="AC33" s="281"/>
      <c r="AD33" s="279" t="str">
        <f>設定シート!L40</f>
        <v/>
      </c>
      <c r="AE33" s="280"/>
      <c r="AF33" s="280"/>
      <c r="AG33" s="280"/>
      <c r="AH33" s="342" t="str">
        <f>設定シート!$M40</f>
        <v/>
      </c>
    </row>
    <row r="34" spans="2:34" ht="16.8" customHeight="1" x14ac:dyDescent="0.3">
      <c r="B34" s="329"/>
      <c r="C34" s="292" t="str">
        <f>設定シート!E40</f>
        <v/>
      </c>
      <c r="D34" s="293"/>
      <c r="E34" s="293"/>
      <c r="F34" s="293"/>
      <c r="G34" s="293"/>
      <c r="H34" s="294"/>
      <c r="I34" s="308"/>
      <c r="J34" s="309"/>
      <c r="K34" s="309"/>
      <c r="L34" s="310"/>
      <c r="M34" s="308"/>
      <c r="N34" s="309"/>
      <c r="O34" s="309"/>
      <c r="P34" s="310"/>
      <c r="Q34" s="303"/>
      <c r="R34" s="304"/>
      <c r="S34" s="282"/>
      <c r="T34" s="283"/>
      <c r="U34" s="283"/>
      <c r="V34" s="284"/>
      <c r="W34" s="282"/>
      <c r="X34" s="283"/>
      <c r="Y34" s="283"/>
      <c r="Z34" s="284"/>
      <c r="AA34" s="282"/>
      <c r="AB34" s="283"/>
      <c r="AC34" s="284"/>
      <c r="AD34" s="282"/>
      <c r="AE34" s="283"/>
      <c r="AF34" s="283"/>
      <c r="AG34" s="283"/>
      <c r="AH34" s="341"/>
    </row>
    <row r="35" spans="2:34" ht="16.8" customHeight="1" x14ac:dyDescent="0.3">
      <c r="B35" s="328" t="str">
        <f>IF(設定シート!$B41="","",10)</f>
        <v/>
      </c>
      <c r="C35" s="291" t="str">
        <f>設定シート!D41</f>
        <v/>
      </c>
      <c r="D35" s="291"/>
      <c r="E35" s="291"/>
      <c r="F35" s="291"/>
      <c r="G35" s="291"/>
      <c r="H35" s="291"/>
      <c r="I35" s="305" t="str">
        <f>設定シート!F41</f>
        <v/>
      </c>
      <c r="J35" s="306"/>
      <c r="K35" s="306"/>
      <c r="L35" s="307"/>
      <c r="M35" s="305" t="str">
        <f>設定シート!G41</f>
        <v/>
      </c>
      <c r="N35" s="306"/>
      <c r="O35" s="306"/>
      <c r="P35" s="307"/>
      <c r="Q35" s="301" t="str">
        <f>設定シート!H41</f>
        <v/>
      </c>
      <c r="R35" s="302"/>
      <c r="S35" s="279" t="str">
        <f>設定シート!I41</f>
        <v/>
      </c>
      <c r="T35" s="280"/>
      <c r="U35" s="280"/>
      <c r="V35" s="281"/>
      <c r="W35" s="279" t="str">
        <f>設定シート!J41</f>
        <v/>
      </c>
      <c r="X35" s="280"/>
      <c r="Y35" s="280"/>
      <c r="Z35" s="281"/>
      <c r="AA35" s="279" t="str">
        <f>設定シート!K41</f>
        <v/>
      </c>
      <c r="AB35" s="280"/>
      <c r="AC35" s="281"/>
      <c r="AD35" s="279" t="str">
        <f>設定シート!L41</f>
        <v/>
      </c>
      <c r="AE35" s="280"/>
      <c r="AF35" s="280"/>
      <c r="AG35" s="280"/>
      <c r="AH35" s="342" t="str">
        <f>設定シート!$M41</f>
        <v/>
      </c>
    </row>
    <row r="36" spans="2:34" ht="16.8" customHeight="1" x14ac:dyDescent="0.3">
      <c r="B36" s="329"/>
      <c r="C36" s="292" t="str">
        <f>設定シート!E41</f>
        <v/>
      </c>
      <c r="D36" s="293"/>
      <c r="E36" s="293"/>
      <c r="F36" s="293"/>
      <c r="G36" s="293"/>
      <c r="H36" s="294"/>
      <c r="I36" s="308"/>
      <c r="J36" s="309"/>
      <c r="K36" s="309"/>
      <c r="L36" s="310"/>
      <c r="M36" s="308"/>
      <c r="N36" s="309"/>
      <c r="O36" s="309"/>
      <c r="P36" s="310"/>
      <c r="Q36" s="303"/>
      <c r="R36" s="304"/>
      <c r="S36" s="282"/>
      <c r="T36" s="283"/>
      <c r="U36" s="283"/>
      <c r="V36" s="284"/>
      <c r="W36" s="282"/>
      <c r="X36" s="283"/>
      <c r="Y36" s="283"/>
      <c r="Z36" s="284"/>
      <c r="AA36" s="282"/>
      <c r="AB36" s="283"/>
      <c r="AC36" s="284"/>
      <c r="AD36" s="282"/>
      <c r="AE36" s="283"/>
      <c r="AF36" s="283"/>
      <c r="AG36" s="283"/>
      <c r="AH36" s="345"/>
    </row>
    <row r="37" spans="2:34" ht="19.95" customHeight="1" x14ac:dyDescent="0.3">
      <c r="B37" s="298" t="s">
        <v>108</v>
      </c>
      <c r="C37" s="299"/>
      <c r="D37" s="299"/>
      <c r="E37" s="299"/>
      <c r="F37" s="299"/>
      <c r="G37" s="299"/>
      <c r="H37" s="299"/>
      <c r="I37" s="286" t="s">
        <v>283</v>
      </c>
      <c r="J37" s="287"/>
      <c r="K37" s="287"/>
      <c r="L37" s="287"/>
      <c r="M37" s="287"/>
      <c r="N37" s="287"/>
      <c r="O37" s="287"/>
      <c r="P37" s="287"/>
      <c r="Q37" s="287"/>
      <c r="R37" s="287"/>
      <c r="S37" s="287"/>
      <c r="T37" s="287"/>
      <c r="U37" s="287"/>
      <c r="V37" s="287"/>
      <c r="W37" s="287"/>
      <c r="X37" s="287"/>
      <c r="Y37" s="288"/>
      <c r="Z37" s="393" t="s">
        <v>109</v>
      </c>
      <c r="AA37" s="394"/>
      <c r="AB37" s="394"/>
      <c r="AC37" s="221" t="s">
        <v>278</v>
      </c>
      <c r="AD37" s="346" t="s">
        <v>285</v>
      </c>
      <c r="AE37" s="347"/>
      <c r="AF37" s="347"/>
      <c r="AG37" s="347"/>
      <c r="AH37" s="348"/>
    </row>
    <row r="38" spans="2:34" ht="19.95" customHeight="1" x14ac:dyDescent="0.3">
      <c r="B38" s="296" t="str">
        <f t="array" ref="B38">'基本情報(必須)'!D17</f>
        <v>非会員</v>
      </c>
      <c r="C38" s="297"/>
      <c r="D38" s="297"/>
      <c r="E38" s="297"/>
      <c r="F38" s="297"/>
      <c r="G38" s="297"/>
      <c r="H38" s="297"/>
      <c r="I38" s="289" t="s">
        <v>284</v>
      </c>
      <c r="J38" s="290"/>
      <c r="K38" s="290"/>
      <c r="L38" s="290"/>
      <c r="M38" s="290"/>
      <c r="N38" s="290"/>
      <c r="O38" s="290"/>
      <c r="P38" s="290"/>
      <c r="Q38" s="290"/>
      <c r="R38" s="290"/>
      <c r="S38" s="290"/>
      <c r="T38" s="290"/>
      <c r="U38" s="290"/>
      <c r="V38" s="290"/>
      <c r="W38" s="290"/>
      <c r="X38" s="290"/>
      <c r="Y38" s="290"/>
      <c r="Z38" s="391">
        <f>IF(B38=設定シート!Q4,設定シート!R4,設定シート!R5)</f>
        <v>3.0000000000000001E-3</v>
      </c>
      <c r="AA38" s="392"/>
      <c r="AB38" s="392"/>
      <c r="AC38" s="222"/>
      <c r="AD38" s="349">
        <f>設定シート!M18</f>
        <v>0</v>
      </c>
      <c r="AE38" s="350"/>
      <c r="AF38" s="350"/>
      <c r="AG38" s="350"/>
      <c r="AH38" s="351"/>
    </row>
    <row r="39" spans="2:34" ht="28.2" customHeight="1" x14ac:dyDescent="0.3">
      <c r="B39" s="109"/>
      <c r="C39" s="295"/>
      <c r="D39" s="295"/>
      <c r="E39" s="295"/>
      <c r="F39" s="295"/>
      <c r="G39" s="295"/>
      <c r="H39" s="295"/>
      <c r="L39" s="112"/>
      <c r="M39" s="112"/>
      <c r="N39" s="112"/>
      <c r="O39" s="112"/>
      <c r="P39" s="112"/>
      <c r="Q39" s="12"/>
      <c r="R39" s="12"/>
      <c r="S39" s="13"/>
      <c r="T39" s="13"/>
      <c r="U39" s="13"/>
      <c r="V39" s="13"/>
      <c r="W39" s="14"/>
      <c r="X39" s="311" t="s">
        <v>288</v>
      </c>
      <c r="Y39" s="312"/>
      <c r="Z39" s="312"/>
      <c r="AA39" s="312"/>
      <c r="AB39" s="313"/>
      <c r="AC39" s="223" t="s">
        <v>279</v>
      </c>
      <c r="AD39" s="352">
        <f>設定シート!M17</f>
        <v>0</v>
      </c>
      <c r="AE39" s="352"/>
      <c r="AF39" s="352"/>
      <c r="AG39" s="352"/>
      <c r="AH39" s="353"/>
    </row>
    <row r="40" spans="2:34" ht="28.2" customHeight="1" x14ac:dyDescent="0.3">
      <c r="B40" s="109"/>
      <c r="C40" s="111"/>
      <c r="D40" s="111"/>
      <c r="E40" s="111"/>
      <c r="F40" s="111"/>
      <c r="G40" s="111"/>
      <c r="H40" s="111"/>
      <c r="I40" s="300"/>
      <c r="J40" s="300"/>
      <c r="K40" s="300"/>
      <c r="L40" s="112"/>
      <c r="M40" s="112"/>
      <c r="N40" s="112"/>
      <c r="O40" s="112"/>
      <c r="P40" s="112"/>
      <c r="Q40" s="12"/>
      <c r="R40" s="12"/>
      <c r="S40" s="13"/>
      <c r="T40" s="13"/>
      <c r="U40" s="13"/>
      <c r="V40" s="13"/>
      <c r="W40" s="14"/>
      <c r="X40" s="314" t="s">
        <v>289</v>
      </c>
      <c r="Y40" s="315"/>
      <c r="Z40" s="315"/>
      <c r="AA40" s="315"/>
      <c r="AB40" s="316"/>
      <c r="AC40" s="224" t="s">
        <v>280</v>
      </c>
      <c r="AD40" s="354">
        <f>設定シート!M19</f>
        <v>0</v>
      </c>
      <c r="AE40" s="354"/>
      <c r="AF40" s="354"/>
      <c r="AG40" s="354"/>
      <c r="AH40" s="355"/>
    </row>
    <row r="41" spans="2:34" ht="28.2" customHeight="1" x14ac:dyDescent="0.3">
      <c r="B41" s="109"/>
      <c r="C41" s="111"/>
      <c r="D41" s="111"/>
      <c r="E41" s="111"/>
      <c r="F41" s="111"/>
      <c r="G41" s="111"/>
      <c r="H41" s="111"/>
      <c r="I41" s="113"/>
      <c r="J41" s="113"/>
      <c r="K41" s="113"/>
      <c r="L41" s="112"/>
      <c r="M41" s="112"/>
      <c r="N41" s="112"/>
      <c r="O41" s="112"/>
      <c r="P41" s="112"/>
      <c r="Q41" s="12"/>
      <c r="R41" s="12"/>
      <c r="S41" s="13"/>
      <c r="T41" s="13"/>
      <c r="U41" s="13"/>
      <c r="V41" s="13"/>
      <c r="W41" s="14"/>
      <c r="X41" s="314" t="s">
        <v>287</v>
      </c>
      <c r="Y41" s="315"/>
      <c r="Z41" s="315"/>
      <c r="AA41" s="315"/>
      <c r="AB41" s="316"/>
      <c r="AC41" s="224" t="s">
        <v>281</v>
      </c>
      <c r="AD41" s="343">
        <f>設定シート!M26</f>
        <v>0</v>
      </c>
      <c r="AE41" s="343"/>
      <c r="AF41" s="343"/>
      <c r="AG41" s="343"/>
      <c r="AH41" s="344"/>
    </row>
    <row r="42" spans="2:34" ht="28.2" customHeight="1" thickBot="1" x14ac:dyDescent="0.35">
      <c r="B42" s="109"/>
      <c r="C42" s="111"/>
      <c r="D42" s="111"/>
      <c r="E42" s="111"/>
      <c r="F42" s="111"/>
      <c r="G42" s="111"/>
      <c r="H42" s="111"/>
      <c r="I42" s="113"/>
      <c r="J42" s="113"/>
      <c r="K42" s="113"/>
      <c r="L42" s="112"/>
      <c r="M42" s="112"/>
      <c r="N42" s="112"/>
      <c r="O42" s="112"/>
      <c r="P42" s="112"/>
      <c r="Q42" s="12"/>
      <c r="R42" s="12"/>
      <c r="S42" s="13"/>
      <c r="T42" s="13"/>
      <c r="U42" s="13"/>
      <c r="V42" s="13"/>
      <c r="W42" s="14"/>
      <c r="X42" s="314" t="s">
        <v>290</v>
      </c>
      <c r="Y42" s="315"/>
      <c r="Z42" s="315"/>
      <c r="AA42" s="315"/>
      <c r="AB42" s="316"/>
      <c r="AC42" s="224" t="s">
        <v>282</v>
      </c>
      <c r="AD42" s="335">
        <f>設定シート!M18</f>
        <v>0</v>
      </c>
      <c r="AE42" s="335"/>
      <c r="AF42" s="335"/>
      <c r="AG42" s="335"/>
      <c r="AH42" s="336"/>
    </row>
    <row r="43" spans="2:34" ht="28.2" customHeight="1" thickBot="1" x14ac:dyDescent="0.35">
      <c r="B43" s="109"/>
      <c r="C43" s="111"/>
      <c r="D43" s="111"/>
      <c r="E43" s="111"/>
      <c r="F43" s="111"/>
      <c r="G43" s="111"/>
      <c r="H43" s="111"/>
      <c r="I43" s="112"/>
      <c r="J43" s="112"/>
      <c r="K43" s="112"/>
      <c r="L43" s="112"/>
      <c r="M43" s="112"/>
      <c r="N43" s="112"/>
      <c r="O43" s="112"/>
      <c r="P43" s="112"/>
      <c r="Q43" s="12"/>
      <c r="R43" s="12"/>
      <c r="S43" s="13"/>
      <c r="T43" s="13"/>
      <c r="U43" s="13"/>
      <c r="V43" s="13"/>
      <c r="W43" s="14"/>
      <c r="X43" s="317" t="s">
        <v>286</v>
      </c>
      <c r="Y43" s="318"/>
      <c r="Z43" s="318"/>
      <c r="AA43" s="318"/>
      <c r="AB43" s="319"/>
      <c r="AC43" s="225"/>
      <c r="AD43" s="337">
        <f t="array" ref="AD43">設定シート!M27</f>
        <v>0</v>
      </c>
      <c r="AE43" s="338"/>
      <c r="AF43" s="338"/>
      <c r="AG43" s="338"/>
      <c r="AH43" s="339"/>
    </row>
    <row r="44" spans="2:34" ht="20.100000000000001" customHeight="1" thickBot="1" x14ac:dyDescent="0.35">
      <c r="B44" s="114"/>
      <c r="C44" s="114"/>
      <c r="D44" s="114"/>
      <c r="E44" s="114"/>
      <c r="F44" s="114"/>
      <c r="G44" s="99"/>
      <c r="H44" s="99"/>
      <c r="I44" s="99"/>
      <c r="J44" s="99"/>
      <c r="K44" s="99"/>
      <c r="L44" s="99"/>
      <c r="M44" s="99"/>
      <c r="N44" s="99"/>
      <c r="O44" s="99"/>
      <c r="Z44" s="285"/>
      <c r="AA44" s="285"/>
      <c r="AB44" s="285"/>
      <c r="AC44" s="285"/>
      <c r="AD44" s="334"/>
      <c r="AE44" s="334"/>
      <c r="AF44" s="334"/>
      <c r="AG44" s="334"/>
      <c r="AH44" s="334"/>
    </row>
    <row r="45" spans="2:34" ht="20.100000000000001" customHeight="1" thickTop="1" x14ac:dyDescent="0.3">
      <c r="J45" s="115"/>
      <c r="K45" s="115"/>
      <c r="L45" s="115"/>
      <c r="M45" s="115"/>
      <c r="N45" s="115"/>
      <c r="O45" s="115"/>
      <c r="P45" s="115"/>
      <c r="Q45" s="115"/>
      <c r="R45" s="115"/>
      <c r="S45" s="115"/>
      <c r="T45" s="115"/>
      <c r="U45" s="115"/>
      <c r="V45" s="115"/>
      <c r="W45" s="115"/>
      <c r="X45" s="115"/>
      <c r="Z45" s="285"/>
      <c r="AA45" s="285"/>
      <c r="AB45" s="285"/>
      <c r="AC45" s="285"/>
    </row>
    <row r="46" spans="2:34" ht="20.100000000000001" customHeight="1" x14ac:dyDescent="0.3">
      <c r="J46" s="116"/>
      <c r="K46" s="116"/>
      <c r="L46" s="116"/>
      <c r="M46" s="116"/>
      <c r="N46" s="116"/>
      <c r="O46" s="116"/>
      <c r="P46" s="116"/>
      <c r="Q46" s="116"/>
      <c r="R46" s="116"/>
      <c r="S46" s="116"/>
      <c r="T46" s="116"/>
      <c r="U46" s="116"/>
      <c r="V46" s="116"/>
      <c r="W46" s="116"/>
      <c r="X46" s="116"/>
      <c r="Z46" s="285"/>
      <c r="AA46" s="285"/>
      <c r="AB46" s="285"/>
      <c r="AC46" s="285"/>
      <c r="AD46" s="334"/>
      <c r="AE46" s="334"/>
      <c r="AF46" s="334"/>
      <c r="AG46" s="334"/>
      <c r="AH46" s="334"/>
    </row>
    <row r="47" spans="2:34" ht="20.100000000000001" customHeight="1" x14ac:dyDescent="0.3">
      <c r="J47" s="116"/>
      <c r="K47" s="116"/>
      <c r="L47" s="116"/>
      <c r="M47" s="116"/>
      <c r="N47" s="116"/>
      <c r="O47" s="116"/>
      <c r="P47" s="116"/>
      <c r="Q47" s="116"/>
      <c r="R47" s="116"/>
      <c r="S47" s="116"/>
      <c r="T47" s="116"/>
      <c r="U47" s="116"/>
      <c r="V47" s="116"/>
      <c r="W47" s="116"/>
      <c r="X47" s="116"/>
      <c r="Z47" s="285"/>
      <c r="AA47" s="285"/>
      <c r="AB47" s="285"/>
      <c r="AC47" s="285"/>
    </row>
    <row r="48" spans="2:34" ht="20.100000000000001" customHeight="1" x14ac:dyDescent="0.3">
      <c r="Z48" s="285"/>
      <c r="AA48" s="285"/>
      <c r="AB48" s="285"/>
      <c r="AC48" s="285"/>
    </row>
  </sheetData>
  <sheetProtection algorithmName="SHA-512" hashValue="B++9sM5VDTBsuLPKRuuq8zBxacB3gEAoam42m2GIDMaW7K3UkTdYCaw6Ai2r7lpYZKYeGp+aq+f2vmPK78uhlQ==" saltValue="10F6HEnKyjnMYK6MEhhMLQ==" spinCount="100000" sheet="1"/>
  <mergeCells count="175">
    <mergeCell ref="Z38:AB38"/>
    <mergeCell ref="Z37:AB37"/>
    <mergeCell ref="AA31:AC32"/>
    <mergeCell ref="W31:Z32"/>
    <mergeCell ref="S31:V32"/>
    <mergeCell ref="I31:L32"/>
    <mergeCell ref="AA33:AC34"/>
    <mergeCell ref="B31:B32"/>
    <mergeCell ref="B29:B30"/>
    <mergeCell ref="M21:P22"/>
    <mergeCell ref="I21:L22"/>
    <mergeCell ref="AA29:AC30"/>
    <mergeCell ref="W29:Z30"/>
    <mergeCell ref="S29:V30"/>
    <mergeCell ref="Q29:R30"/>
    <mergeCell ref="M29:P30"/>
    <mergeCell ref="C31:H31"/>
    <mergeCell ref="B33:B34"/>
    <mergeCell ref="B27:B28"/>
    <mergeCell ref="Q33:R34"/>
    <mergeCell ref="M33:P34"/>
    <mergeCell ref="I33:L34"/>
    <mergeCell ref="Q31:R32"/>
    <mergeCell ref="M31:P32"/>
    <mergeCell ref="C34:H34"/>
    <mergeCell ref="C32:H32"/>
    <mergeCell ref="Q27:R28"/>
    <mergeCell ref="M27:P28"/>
    <mergeCell ref="I27:L28"/>
    <mergeCell ref="AA27:AC28"/>
    <mergeCell ref="W27:Z28"/>
    <mergeCell ref="S27:V28"/>
    <mergeCell ref="W21:Z22"/>
    <mergeCell ref="C20:H20"/>
    <mergeCell ref="I29:L30"/>
    <mergeCell ref="S23:V24"/>
    <mergeCell ref="Q23:R24"/>
    <mergeCell ref="M23:P24"/>
    <mergeCell ref="I23:L24"/>
    <mergeCell ref="AD25:AG26"/>
    <mergeCell ref="AA25:AC26"/>
    <mergeCell ref="W25:Z26"/>
    <mergeCell ref="S25:V26"/>
    <mergeCell ref="Q25:R26"/>
    <mergeCell ref="M25:P26"/>
    <mergeCell ref="I25:L26"/>
    <mergeCell ref="AD29:AG30"/>
    <mergeCell ref="C29:H29"/>
    <mergeCell ref="C21:H21"/>
    <mergeCell ref="C23:H23"/>
    <mergeCell ref="C25:H25"/>
    <mergeCell ref="C30:H30"/>
    <mergeCell ref="C28:H28"/>
    <mergeCell ref="C26:H26"/>
    <mergeCell ref="C24:H24"/>
    <mergeCell ref="C22:H22"/>
    <mergeCell ref="Q21:R22"/>
    <mergeCell ref="Q17:R18"/>
    <mergeCell ref="M17:P18"/>
    <mergeCell ref="I17:L18"/>
    <mergeCell ref="AA19:AC20"/>
    <mergeCell ref="W19:Z20"/>
    <mergeCell ref="S19:V20"/>
    <mergeCell ref="Q19:R20"/>
    <mergeCell ref="M19:P20"/>
    <mergeCell ref="I19:L20"/>
    <mergeCell ref="AA17:AC18"/>
    <mergeCell ref="W17:Z18"/>
    <mergeCell ref="S17:V18"/>
    <mergeCell ref="C16:H16"/>
    <mergeCell ref="W16:Z16"/>
    <mergeCell ref="S16:V16"/>
    <mergeCell ref="Q16:R16"/>
    <mergeCell ref="M16:P16"/>
    <mergeCell ref="V11:X11"/>
    <mergeCell ref="V9:X9"/>
    <mergeCell ref="Y11:AB11"/>
    <mergeCell ref="AC11:AD11"/>
    <mergeCell ref="AD16:AG16"/>
    <mergeCell ref="AA16:AC16"/>
    <mergeCell ref="I16:L16"/>
    <mergeCell ref="Y9:AF9"/>
    <mergeCell ref="V10:X10"/>
    <mergeCell ref="Y10:AG10"/>
    <mergeCell ref="AE11:AG11"/>
    <mergeCell ref="V13:X13"/>
    <mergeCell ref="Y13:AG13"/>
    <mergeCell ref="V12:X12"/>
    <mergeCell ref="AC12:AD12"/>
    <mergeCell ref="Y12:AB12"/>
    <mergeCell ref="AE12:AG12"/>
    <mergeCell ref="AD2:AG2"/>
    <mergeCell ref="B5:F6"/>
    <mergeCell ref="V5:X7"/>
    <mergeCell ref="Z5:AB5"/>
    <mergeCell ref="G6:H6"/>
    <mergeCell ref="Y6:AG6"/>
    <mergeCell ref="Y7:AG7"/>
    <mergeCell ref="V8:X8"/>
    <mergeCell ref="Y8:AG8"/>
    <mergeCell ref="E2:X3"/>
    <mergeCell ref="Z2:AC2"/>
    <mergeCell ref="AD3:AG3"/>
    <mergeCell ref="AD31:AG32"/>
    <mergeCell ref="AD44:AH44"/>
    <mergeCell ref="AD42:AH42"/>
    <mergeCell ref="AD46:AH46"/>
    <mergeCell ref="AD43:AH43"/>
    <mergeCell ref="AH17:AH18"/>
    <mergeCell ref="AH19:AH20"/>
    <mergeCell ref="AH21:AH22"/>
    <mergeCell ref="AH23:AH24"/>
    <mergeCell ref="AH25:AH26"/>
    <mergeCell ref="AH27:AH28"/>
    <mergeCell ref="AH29:AH30"/>
    <mergeCell ref="AD19:AG20"/>
    <mergeCell ref="AD41:AH41"/>
    <mergeCell ref="AH35:AH36"/>
    <mergeCell ref="AD37:AH37"/>
    <mergeCell ref="AD38:AH38"/>
    <mergeCell ref="AD39:AH39"/>
    <mergeCell ref="AD40:AH40"/>
    <mergeCell ref="AD35:AG36"/>
    <mergeCell ref="AH31:AH32"/>
    <mergeCell ref="AH33:AH34"/>
    <mergeCell ref="AD23:AG24"/>
    <mergeCell ref="AD27:AG28"/>
    <mergeCell ref="X43:AB43"/>
    <mergeCell ref="Z46:AC46"/>
    <mergeCell ref="Z44:AC44"/>
    <mergeCell ref="Z45:AC45"/>
    <mergeCell ref="AA21:AC22"/>
    <mergeCell ref="B14:F14"/>
    <mergeCell ref="G14:N14"/>
    <mergeCell ref="V14:X14"/>
    <mergeCell ref="Y14:AG14"/>
    <mergeCell ref="B25:B26"/>
    <mergeCell ref="B23:B24"/>
    <mergeCell ref="B21:B22"/>
    <mergeCell ref="B19:B20"/>
    <mergeCell ref="B17:B18"/>
    <mergeCell ref="B35:B36"/>
    <mergeCell ref="C17:H17"/>
    <mergeCell ref="C19:H19"/>
    <mergeCell ref="C18:H18"/>
    <mergeCell ref="C27:H27"/>
    <mergeCell ref="AA23:AC24"/>
    <mergeCell ref="W23:Z24"/>
    <mergeCell ref="AD33:AG34"/>
    <mergeCell ref="AD17:AG18"/>
    <mergeCell ref="AD21:AG22"/>
    <mergeCell ref="S21:V22"/>
    <mergeCell ref="Z48:AC48"/>
    <mergeCell ref="I37:Y37"/>
    <mergeCell ref="I38:Y38"/>
    <mergeCell ref="C33:H33"/>
    <mergeCell ref="C36:H36"/>
    <mergeCell ref="C39:H39"/>
    <mergeCell ref="B38:H38"/>
    <mergeCell ref="B37:H37"/>
    <mergeCell ref="I40:K40"/>
    <mergeCell ref="AA35:AC36"/>
    <mergeCell ref="W35:Z36"/>
    <mergeCell ref="S35:V36"/>
    <mergeCell ref="Q35:R36"/>
    <mergeCell ref="M35:P36"/>
    <mergeCell ref="I35:L36"/>
    <mergeCell ref="Z47:AC47"/>
    <mergeCell ref="C35:H35"/>
    <mergeCell ref="W33:Z34"/>
    <mergeCell ref="S33:V34"/>
    <mergeCell ref="X39:AB39"/>
    <mergeCell ref="X40:AB40"/>
    <mergeCell ref="X41:AB41"/>
    <mergeCell ref="X42:AB42"/>
  </mergeCells>
  <phoneticPr fontId="1"/>
  <printOptions horizontalCentered="1"/>
  <pageMargins left="0.51181102362204722" right="0.51181102362204722" top="0.55118110236220474" bottom="0.55118110236220474" header="0.31496062992125984" footer="0.31496062992125984"/>
  <pageSetup paperSize="9" scale="61" orientation="landscape" blackAndWhite="1" r:id="rId1"/>
  <headerFooter>
    <oddHeader>&amp;R自動入力用</oddHead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8E6D5-B942-491F-86AA-E50E309F3146}">
  <sheetPr codeName="Sheet15">
    <tabColor theme="5" tint="0.79998168889431442"/>
    <pageSetUpPr fitToPage="1"/>
  </sheetPr>
  <dimension ref="A1:Y37"/>
  <sheetViews>
    <sheetView showGridLines="0" showZeros="0" view="pageBreakPreview" zoomScaleNormal="85" zoomScaleSheetLayoutView="100" workbookViewId="0">
      <pane ySplit="1" topLeftCell="A2" activePane="bottomLeft" state="frozen"/>
      <selection activeCell="E49" sqref="E49:F49"/>
      <selection pane="bottomLeft" activeCell="U2" sqref="U2:X2"/>
    </sheetView>
  </sheetViews>
  <sheetFormatPr defaultColWidth="4" defaultRowHeight="20.100000000000001" customHeight="1" x14ac:dyDescent="0.3"/>
  <cols>
    <col min="1" max="20" width="4" style="98"/>
    <col min="21" max="21" width="5.26953125" style="98" customWidth="1"/>
    <col min="22" max="23" width="4" style="98"/>
    <col min="24" max="24" width="5.26953125" style="98" customWidth="1"/>
    <col min="25" max="16384" width="4" style="98"/>
  </cols>
  <sheetData>
    <row r="1" spans="1:25" ht="37.799999999999997" customHeight="1" x14ac:dyDescent="0.3"/>
    <row r="2" spans="1:25" ht="20.100000000000001" customHeight="1" x14ac:dyDescent="0.3">
      <c r="Q2" s="321" t="s">
        <v>28</v>
      </c>
      <c r="R2" s="321"/>
      <c r="S2" s="321"/>
      <c r="T2" s="321"/>
      <c r="U2" s="356"/>
      <c r="V2" s="356"/>
      <c r="W2" s="356"/>
      <c r="X2" s="356"/>
    </row>
    <row r="3" spans="1:25" ht="20.100000000000001" customHeight="1" x14ac:dyDescent="0.3">
      <c r="B3" s="707" t="s">
        <v>232</v>
      </c>
      <c r="C3" s="707"/>
      <c r="D3" s="707"/>
      <c r="E3" s="707"/>
      <c r="F3" s="707"/>
      <c r="G3" s="707"/>
      <c r="H3" s="707"/>
      <c r="I3" s="707"/>
      <c r="J3" s="707"/>
      <c r="K3" s="707"/>
      <c r="L3" s="707"/>
      <c r="M3" s="707"/>
      <c r="N3" s="707"/>
      <c r="O3" s="707"/>
      <c r="P3" s="707"/>
      <c r="Q3" s="707"/>
      <c r="R3" s="100"/>
      <c r="S3" s="100"/>
      <c r="T3" s="100"/>
      <c r="U3" s="708"/>
      <c r="V3" s="708"/>
      <c r="W3" s="708"/>
      <c r="X3" s="708"/>
      <c r="Y3" s="101"/>
    </row>
    <row r="4" spans="1:25" ht="20.100000000000001" customHeight="1" x14ac:dyDescent="0.3">
      <c r="A4" s="101"/>
      <c r="B4" s="707"/>
      <c r="C4" s="707"/>
      <c r="D4" s="707"/>
      <c r="E4" s="707"/>
      <c r="F4" s="707"/>
      <c r="G4" s="707"/>
      <c r="H4" s="707"/>
      <c r="I4" s="707"/>
      <c r="J4" s="707"/>
      <c r="K4" s="707"/>
      <c r="L4" s="707"/>
      <c r="M4" s="707"/>
      <c r="N4" s="707"/>
      <c r="O4" s="707"/>
      <c r="P4" s="707"/>
      <c r="Q4" s="707"/>
      <c r="R4" s="100"/>
      <c r="S4" s="100"/>
      <c r="T4" s="100"/>
      <c r="U4" s="100"/>
      <c r="V4" s="100"/>
      <c r="W4" s="100"/>
      <c r="X4" s="100"/>
      <c r="Y4" s="101"/>
    </row>
    <row r="6" spans="1:25" ht="20.100000000000001" customHeight="1" x14ac:dyDescent="0.3">
      <c r="B6" s="679" t="s">
        <v>29</v>
      </c>
      <c r="C6" s="679"/>
      <c r="D6" s="679"/>
      <c r="E6" s="679"/>
      <c r="F6" s="679"/>
      <c r="M6" s="359" t="s">
        <v>3</v>
      </c>
      <c r="N6" s="360"/>
      <c r="O6" s="360"/>
      <c r="P6" s="103" t="s">
        <v>34</v>
      </c>
      <c r="Q6" s="363" t="str">
        <f t="array" ref="Q6">IF('基本情報(必須)'!$D$4:$E$4="","",'基本情報(必須)'!$D$4:$E$4)</f>
        <v>111-1111</v>
      </c>
      <c r="R6" s="363"/>
      <c r="S6" s="363"/>
      <c r="T6" s="80"/>
      <c r="U6" s="80"/>
      <c r="V6" s="80"/>
      <c r="W6" s="80"/>
      <c r="X6" s="104"/>
    </row>
    <row r="7" spans="1:25" ht="20.100000000000001" customHeight="1" x14ac:dyDescent="0.2">
      <c r="B7" s="680"/>
      <c r="C7" s="680"/>
      <c r="D7" s="680"/>
      <c r="E7" s="680"/>
      <c r="F7" s="680"/>
      <c r="G7" s="678" t="s">
        <v>30</v>
      </c>
      <c r="H7" s="678"/>
      <c r="M7" s="361"/>
      <c r="N7" s="362"/>
      <c r="O7" s="362"/>
      <c r="P7" s="365" t="str">
        <f t="array" ref="P7">IF('基本情報(必須)'!$D$5:$E$5="","",'基本情報(必須)'!$D$5:$E$5)</f>
        <v>三重県鈴鹿市●●町●丁目●-●</v>
      </c>
      <c r="Q7" s="365"/>
      <c r="R7" s="365"/>
      <c r="S7" s="365"/>
      <c r="T7" s="365"/>
      <c r="U7" s="365"/>
      <c r="V7" s="365"/>
      <c r="W7" s="365"/>
      <c r="X7" s="366"/>
    </row>
    <row r="8" spans="1:25" ht="20.100000000000001" customHeight="1" x14ac:dyDescent="0.3">
      <c r="M8" s="361"/>
      <c r="N8" s="362"/>
      <c r="O8" s="362"/>
      <c r="P8" s="365" t="str">
        <f t="array" ref="P8">IF('基本情報(必須)'!$D$6:$E$6="","",'基本情報(必須)'!$D$6:$E$6)</f>
        <v>鈴鹿ビル1階</v>
      </c>
      <c r="Q8" s="365"/>
      <c r="R8" s="365"/>
      <c r="S8" s="365"/>
      <c r="T8" s="365"/>
      <c r="U8" s="365"/>
      <c r="V8" s="365"/>
      <c r="W8" s="365"/>
      <c r="X8" s="366"/>
    </row>
    <row r="9" spans="1:25" ht="20.100000000000001" customHeight="1" x14ac:dyDescent="0.3">
      <c r="M9" s="361" t="s">
        <v>31</v>
      </c>
      <c r="N9" s="362"/>
      <c r="O9" s="362"/>
      <c r="P9" s="365" t="str">
        <f t="array" ref="P9">IF('基本情報(必須)'!$D$3:$E$3="","",'基本情報(必須)'!$D$3:$E$3)</f>
        <v>株式会社●●</v>
      </c>
      <c r="Q9" s="365"/>
      <c r="R9" s="365"/>
      <c r="S9" s="365"/>
      <c r="T9" s="365"/>
      <c r="U9" s="365"/>
      <c r="V9" s="365"/>
      <c r="W9" s="365"/>
      <c r="X9" s="366"/>
    </row>
    <row r="10" spans="1:25" ht="20.100000000000001" customHeight="1" x14ac:dyDescent="0.3">
      <c r="M10" s="361" t="s">
        <v>4</v>
      </c>
      <c r="N10" s="362"/>
      <c r="O10" s="362"/>
      <c r="P10" s="365" t="str">
        <f t="array" ref="P10">IF('基本情報(必須)'!$D$7:$E$7="","",'基本情報(必須)'!$D$7:$E$7)</f>
        <v>代表取締役　鈴鹿　一郎</v>
      </c>
      <c r="Q10" s="365"/>
      <c r="R10" s="365"/>
      <c r="S10" s="365"/>
      <c r="T10" s="365"/>
      <c r="U10" s="365"/>
      <c r="V10" s="365"/>
      <c r="W10" s="365"/>
      <c r="X10" s="107" t="s">
        <v>33</v>
      </c>
    </row>
    <row r="11" spans="1:25" ht="20.100000000000001" customHeight="1" x14ac:dyDescent="0.3">
      <c r="M11" s="378" t="s">
        <v>32</v>
      </c>
      <c r="N11" s="379"/>
      <c r="O11" s="379"/>
      <c r="P11" s="380" t="str">
        <f t="array" ref="P11">IF('基本情報(必須)'!$D$8:$E$8="","",'基本情報(必須)'!$D$8:$E$8)</f>
        <v>T0000000000000</v>
      </c>
      <c r="Q11" s="380"/>
      <c r="R11" s="380"/>
      <c r="S11" s="380"/>
      <c r="T11" s="380"/>
      <c r="U11" s="380"/>
      <c r="V11" s="380"/>
      <c r="W11" s="380"/>
      <c r="X11" s="381"/>
    </row>
    <row r="12" spans="1:25" ht="20.100000000000001" customHeight="1" x14ac:dyDescent="0.3">
      <c r="M12" s="322" t="s">
        <v>59</v>
      </c>
      <c r="N12" s="323"/>
      <c r="O12" s="324"/>
      <c r="P12" s="325" t="str">
        <f t="array" ref="P12">IF('基本情報(必須)'!$D$11:$E$11="","",'基本情報(必須)'!$D$11:$E$11)</f>
        <v>■■銀行</v>
      </c>
      <c r="Q12" s="326"/>
      <c r="R12" s="326"/>
      <c r="S12" s="327"/>
      <c r="T12" s="375" t="str">
        <f t="array" ref="T12">IF('基本情報(必須)'!$D$13:$E$13="","",'基本情報(必須)'!$D$13:$E$13)</f>
        <v>普通</v>
      </c>
      <c r="U12" s="376"/>
      <c r="V12" s="325" t="str">
        <f t="array" ref="V12">IF('基本情報(必須)'!$D$12:$E$12="","",'基本情報(必須)'!$D$12:$E$12)</f>
        <v>■■■支店</v>
      </c>
      <c r="W12" s="326"/>
      <c r="X12" s="327"/>
    </row>
    <row r="13" spans="1:25" ht="20.100000000000001" customHeight="1" x14ac:dyDescent="0.3">
      <c r="M13" s="322" t="s">
        <v>293</v>
      </c>
      <c r="N13" s="323"/>
      <c r="O13" s="324"/>
      <c r="P13" s="325" t="str">
        <f t="array" ref="P13">IF('基本情報(必須)'!D13:E13="","",'基本情報(必須)'!$D$13:$E$13)</f>
        <v>普通</v>
      </c>
      <c r="Q13" s="326"/>
      <c r="R13" s="326"/>
      <c r="S13" s="327"/>
      <c r="T13" s="375" t="s">
        <v>294</v>
      </c>
      <c r="U13" s="376"/>
      <c r="V13" s="382">
        <f t="array" ref="V13">IF('基本情報(必須)'!D14:E14="","",'基本情報(必須)'!D14:E14)</f>
        <v>1234567</v>
      </c>
      <c r="W13" s="383"/>
      <c r="X13" s="384"/>
    </row>
    <row r="14" spans="1:25" ht="20.100000000000001" customHeight="1" x14ac:dyDescent="0.3">
      <c r="M14" s="322" t="s">
        <v>60</v>
      </c>
      <c r="N14" s="323"/>
      <c r="O14" s="324"/>
      <c r="P14" s="325" t="str">
        <f t="array" ref="P14">IF('基本情報(必須)'!$D$15:$E$15="","",'基本情報(必須)'!$D$15:$E$15)</f>
        <v>株式会社●●</v>
      </c>
      <c r="Q14" s="326"/>
      <c r="R14" s="326"/>
      <c r="S14" s="326"/>
      <c r="T14" s="326"/>
      <c r="U14" s="326"/>
      <c r="V14" s="326"/>
      <c r="W14" s="326"/>
      <c r="X14" s="327"/>
    </row>
    <row r="15" spans="1:25" ht="19.8" customHeight="1" x14ac:dyDescent="0.3">
      <c r="B15" s="718" t="s">
        <v>263</v>
      </c>
      <c r="C15" s="719"/>
      <c r="D15" s="719"/>
      <c r="E15" s="720"/>
      <c r="F15" s="724" t="str">
        <f>IF($H$15="","",INDEX(リスト!$C$3:$D$55,MATCH($H$15,リスト!$C$3:$C$55,0),2))</f>
        <v/>
      </c>
      <c r="G15" s="725"/>
      <c r="H15" s="727" t="str">
        <f>IFERROR(INDEX('基本情報(必須)'!$C$24:$L$38,MATCH(設定シート!$C$10,'基本情報(必須)'!$H$24:$H$38,0),2)&amp;"","")</f>
        <v/>
      </c>
      <c r="I15" s="727"/>
      <c r="J15" s="727"/>
      <c r="K15" s="728"/>
      <c r="M15" s="322" t="s">
        <v>89</v>
      </c>
      <c r="N15" s="323"/>
      <c r="O15" s="324"/>
      <c r="P15" s="325" t="str">
        <f t="array" ref="P15">IF('基本情報(必須)'!$D$16:$E$16="","",'基本情報(必須)'!$D$16:$E$16)</f>
        <v>ｶ)●●</v>
      </c>
      <c r="Q15" s="326"/>
      <c r="R15" s="326"/>
      <c r="S15" s="326"/>
      <c r="T15" s="326"/>
      <c r="U15" s="326"/>
      <c r="V15" s="326"/>
      <c r="W15" s="326"/>
      <c r="X15" s="327"/>
    </row>
    <row r="16" spans="1:25" ht="12.6" customHeight="1" x14ac:dyDescent="0.3">
      <c r="B16" s="721"/>
      <c r="C16" s="722"/>
      <c r="D16" s="722"/>
      <c r="E16" s="723"/>
      <c r="F16" s="726"/>
      <c r="G16" s="515"/>
      <c r="H16" s="729"/>
      <c r="I16" s="729"/>
      <c r="J16" s="729"/>
      <c r="K16" s="730"/>
    </row>
    <row r="17" spans="2:24" ht="30" customHeight="1" x14ac:dyDescent="0.3">
      <c r="B17" s="709" t="s">
        <v>36</v>
      </c>
      <c r="C17" s="710"/>
      <c r="D17" s="710"/>
      <c r="E17" s="710"/>
      <c r="F17" s="710" t="s">
        <v>58</v>
      </c>
      <c r="G17" s="710"/>
      <c r="H17" s="710"/>
      <c r="I17" s="710"/>
      <c r="J17" s="710" t="s">
        <v>78</v>
      </c>
      <c r="K17" s="710"/>
      <c r="L17" s="710"/>
      <c r="M17" s="710"/>
      <c r="N17" s="710"/>
      <c r="O17" s="710"/>
      <c r="P17" s="710"/>
      <c r="Q17" s="710"/>
      <c r="R17" s="672" t="s">
        <v>63</v>
      </c>
      <c r="S17" s="672"/>
      <c r="T17" s="672"/>
      <c r="U17" s="672"/>
      <c r="V17" s="672" t="s">
        <v>41</v>
      </c>
      <c r="W17" s="672"/>
      <c r="X17" s="673"/>
    </row>
    <row r="18" spans="2:24" ht="30" customHeight="1" x14ac:dyDescent="0.3">
      <c r="B18" s="674">
        <f>IF(ISERROR('②出面明細書（指定様式_労務）'!$E$9),,('②出面明細書（指定様式_労務）'!$E$9))</f>
        <v>0</v>
      </c>
      <c r="C18" s="675"/>
      <c r="D18" s="675"/>
      <c r="E18" s="675"/>
      <c r="F18" s="675">
        <f>IF(ISERROR('②出面明細書（指定様式_労務）'!$E$10),,('②出面明細書（指定様式_労務）'!$E$10))</f>
        <v>0</v>
      </c>
      <c r="G18" s="675"/>
      <c r="H18" s="675"/>
      <c r="I18" s="675"/>
      <c r="J18" s="675">
        <f>IF(ISERROR('②出面明細書（指定様式_労務）'!$E$8),,('②出面明細書（指定様式_労務）'!$E$8))</f>
        <v>0</v>
      </c>
      <c r="K18" s="675"/>
      <c r="L18" s="675"/>
      <c r="M18" s="675"/>
      <c r="N18" s="675"/>
      <c r="O18" s="675"/>
      <c r="P18" s="675"/>
      <c r="Q18" s="675"/>
      <c r="R18" s="676">
        <f>IF(ISERROR('②出面明細書（指定様式_労務）'!$E$58),,('②出面明細書（指定様式_労務）'!$E$58))</f>
        <v>0</v>
      </c>
      <c r="S18" s="676"/>
      <c r="T18" s="676"/>
      <c r="U18" s="676"/>
      <c r="V18" s="675">
        <f>IF(ISERROR('②出面明細書（指定様式_労務）'!$E$11),,('②出面明細書（指定様式_労務）'!$E$11))</f>
        <v>0</v>
      </c>
      <c r="W18" s="675"/>
      <c r="X18" s="677"/>
    </row>
    <row r="19" spans="2:24" ht="30" customHeight="1" x14ac:dyDescent="0.3">
      <c r="B19" s="674">
        <f>IF(ISERROR('②出面明細書（指定様式_労務）'!$I$9),,('②出面明細書（指定様式_労務）'!$I$9))</f>
        <v>0</v>
      </c>
      <c r="C19" s="675"/>
      <c r="D19" s="675"/>
      <c r="E19" s="675"/>
      <c r="F19" s="675">
        <f>IF(ISERROR('②出面明細書（指定様式_労務）'!$I$10),,('②出面明細書（指定様式_労務）'!$I$10))</f>
        <v>0</v>
      </c>
      <c r="G19" s="675"/>
      <c r="H19" s="675"/>
      <c r="I19" s="675"/>
      <c r="J19" s="675">
        <f>IF(ISERROR('②出面明細書（指定様式_労務）'!$I$8),,('②出面明細書（指定様式_労務）'!$I$8))</f>
        <v>0</v>
      </c>
      <c r="K19" s="675"/>
      <c r="L19" s="675"/>
      <c r="M19" s="675"/>
      <c r="N19" s="675"/>
      <c r="O19" s="675"/>
      <c r="P19" s="675"/>
      <c r="Q19" s="675"/>
      <c r="R19" s="676">
        <f>IF(ISERROR('②出面明細書（指定様式_労務）'!$I$58),,('②出面明細書（指定様式_労務）'!$I$58))</f>
        <v>0</v>
      </c>
      <c r="S19" s="676"/>
      <c r="T19" s="676"/>
      <c r="U19" s="676"/>
      <c r="V19" s="675">
        <f>IF(ISERROR('②出面明細書（指定様式_労務）'!$I$11),,('②出面明細書（指定様式_労務）'!$I$11))</f>
        <v>0</v>
      </c>
      <c r="W19" s="675"/>
      <c r="X19" s="677"/>
    </row>
    <row r="20" spans="2:24" ht="30" customHeight="1" x14ac:dyDescent="0.3">
      <c r="B20" s="674">
        <f>IF(ISERROR('②出面明細書（指定様式_労務）'!$M$9),,('②出面明細書（指定様式_労務）'!$M$9))</f>
        <v>0</v>
      </c>
      <c r="C20" s="675"/>
      <c r="D20" s="675"/>
      <c r="E20" s="675"/>
      <c r="F20" s="675">
        <f>IF(ISERROR('②出面明細書（指定様式_労務）'!$M$10),,('②出面明細書（指定様式_労務）'!$M$10))</f>
        <v>0</v>
      </c>
      <c r="G20" s="675"/>
      <c r="H20" s="675"/>
      <c r="I20" s="675"/>
      <c r="J20" s="675">
        <f>IF(ISERROR('②出面明細書（指定様式_労務）'!$M$8),,('②出面明細書（指定様式_労務）'!$M$8))</f>
        <v>0</v>
      </c>
      <c r="K20" s="675"/>
      <c r="L20" s="675"/>
      <c r="M20" s="675"/>
      <c r="N20" s="675"/>
      <c r="O20" s="675"/>
      <c r="P20" s="675"/>
      <c r="Q20" s="675"/>
      <c r="R20" s="676">
        <f>IF(ISERROR('②出面明細書（指定様式_労務）'!$M$58),,('②出面明細書（指定様式_労務）'!$M$58))</f>
        <v>0</v>
      </c>
      <c r="S20" s="676"/>
      <c r="T20" s="676"/>
      <c r="U20" s="676"/>
      <c r="V20" s="675">
        <f>IF(ISERROR('②出面明細書（指定様式_労務）'!$M$11),,('②出面明細書（指定様式_労務）'!$M$11))</f>
        <v>0</v>
      </c>
      <c r="W20" s="675"/>
      <c r="X20" s="677"/>
    </row>
    <row r="21" spans="2:24" ht="30" customHeight="1" x14ac:dyDescent="0.3">
      <c r="B21" s="674">
        <f>IF(ISERROR('②出面明細書（指定様式_労務）'!$Q$9),,('②出面明細書（指定様式_労務）'!$Q$9))</f>
        <v>0</v>
      </c>
      <c r="C21" s="675"/>
      <c r="D21" s="675"/>
      <c r="E21" s="675"/>
      <c r="F21" s="675">
        <f>IF(ISERROR('②出面明細書（指定様式_労務）'!$Q$10),,('②出面明細書（指定様式_労務）'!$Q$10))</f>
        <v>0</v>
      </c>
      <c r="G21" s="675"/>
      <c r="H21" s="675"/>
      <c r="I21" s="675"/>
      <c r="J21" s="675">
        <f>IF(ISERROR('②出面明細書（指定様式_労務）'!$Q$8),,('②出面明細書（指定様式_労務）'!$Q$8))</f>
        <v>0</v>
      </c>
      <c r="K21" s="675"/>
      <c r="L21" s="675"/>
      <c r="M21" s="675"/>
      <c r="N21" s="675"/>
      <c r="O21" s="675"/>
      <c r="P21" s="675"/>
      <c r="Q21" s="675"/>
      <c r="R21" s="676">
        <f>IF(ISERROR('②出面明細書（指定様式_労務）'!$Q$58),,('②出面明細書（指定様式_労務）'!$Q$58))</f>
        <v>0</v>
      </c>
      <c r="S21" s="676"/>
      <c r="T21" s="676"/>
      <c r="U21" s="676"/>
      <c r="V21" s="675">
        <f>IF(ISERROR('②出面明細書（指定様式_労務）'!$Q$11),,('②出面明細書（指定様式_労務）'!$Q$11))</f>
        <v>0</v>
      </c>
      <c r="W21" s="675"/>
      <c r="X21" s="677"/>
    </row>
    <row r="22" spans="2:24" ht="30" customHeight="1" x14ac:dyDescent="0.3">
      <c r="B22" s="691">
        <f>IF(ISERROR('②出面明細書（指定様式_労務）'!J$9),,('②出面明細書（指定様式_労務）'!$U$9))</f>
        <v>0</v>
      </c>
      <c r="C22" s="373"/>
      <c r="D22" s="373"/>
      <c r="E22" s="692"/>
      <c r="F22" s="372">
        <f>IF(ISERROR('②出面明細書（指定様式_労務）'!$U$10),,('②出面明細書（指定様式_労務）'!$U$10))</f>
        <v>0</v>
      </c>
      <c r="G22" s="373"/>
      <c r="H22" s="373"/>
      <c r="I22" s="692"/>
      <c r="J22" s="372">
        <f>IF(ISERROR('②出面明細書（指定様式_労務）'!$U$8),,('②出面明細書（指定様式_労務）'!$U$8))</f>
        <v>0</v>
      </c>
      <c r="K22" s="373"/>
      <c r="L22" s="373"/>
      <c r="M22" s="373"/>
      <c r="N22" s="373"/>
      <c r="O22" s="373"/>
      <c r="P22" s="373"/>
      <c r="Q22" s="692"/>
      <c r="R22" s="693">
        <f>IF(ISERROR('②出面明細書（指定様式_労務）'!$U$58),,('②出面明細書（指定様式_労務）'!$U$58))</f>
        <v>0</v>
      </c>
      <c r="S22" s="694"/>
      <c r="T22" s="694"/>
      <c r="U22" s="695"/>
      <c r="V22" s="372">
        <f>IF(ISERROR('②出面明細書（指定様式_労務）'!$U$11),,('②出面明細書（指定様式_労務）'!$U$11))</f>
        <v>0</v>
      </c>
      <c r="W22" s="373"/>
      <c r="X22" s="374"/>
    </row>
    <row r="23" spans="2:24" ht="30" customHeight="1" x14ac:dyDescent="0.3">
      <c r="B23" s="691">
        <f>IF(ISERROR('②出面明細書（指定様式_労務）'!$Y$9),,('②出面明細書（指定様式_労務）'!$Y$9))</f>
        <v>0</v>
      </c>
      <c r="C23" s="373"/>
      <c r="D23" s="373"/>
      <c r="E23" s="692"/>
      <c r="F23" s="372">
        <f>IF(ISERROR('②出面明細書（指定様式_労務）'!$Y$10),,('②出面明細書（指定様式_労務）'!$Y$10))</f>
        <v>0</v>
      </c>
      <c r="G23" s="373"/>
      <c r="H23" s="373"/>
      <c r="I23" s="692"/>
      <c r="J23" s="372">
        <f>IF(ISERROR('②出面明細書（指定様式_労務）'!$Y$8),,('②出面明細書（指定様式_労務）'!$Y$8))</f>
        <v>0</v>
      </c>
      <c r="K23" s="373"/>
      <c r="L23" s="373"/>
      <c r="M23" s="373"/>
      <c r="N23" s="373"/>
      <c r="O23" s="373"/>
      <c r="P23" s="373"/>
      <c r="Q23" s="692"/>
      <c r="R23" s="693">
        <f>IF(ISERROR('②出面明細書（指定様式_労務）'!$Y$58),,('②出面明細書（指定様式_労務）'!$Y$58))</f>
        <v>0</v>
      </c>
      <c r="S23" s="694"/>
      <c r="T23" s="694"/>
      <c r="U23" s="695"/>
      <c r="V23" s="372">
        <f>IF(ISERROR('②出面明細書（指定様式_労務）'!$Y$11),,('②出面明細書（指定様式_労務）'!$Y$11))</f>
        <v>0</v>
      </c>
      <c r="W23" s="373"/>
      <c r="X23" s="374"/>
    </row>
    <row r="24" spans="2:24" ht="30" customHeight="1" x14ac:dyDescent="0.3">
      <c r="B24" s="691">
        <f>IF(ISERROR('②出面明細書（指定様式_労務）'!$AC$9),,('②出面明細書（指定様式_労務）'!$AC$9))</f>
        <v>0</v>
      </c>
      <c r="C24" s="373"/>
      <c r="D24" s="373"/>
      <c r="E24" s="692"/>
      <c r="F24" s="372">
        <f>IF(ISERROR('②出面明細書（指定様式_労務）'!$AC$10),,('②出面明細書（指定様式_労務）'!$AC$10))</f>
        <v>0</v>
      </c>
      <c r="G24" s="373"/>
      <c r="H24" s="373"/>
      <c r="I24" s="692"/>
      <c r="J24" s="372">
        <f>IF(ISERROR('②出面明細書（指定様式_労務）'!$AC$8),,('②出面明細書（指定様式_労務）'!$AC$8))</f>
        <v>0</v>
      </c>
      <c r="K24" s="373"/>
      <c r="L24" s="373"/>
      <c r="M24" s="373"/>
      <c r="N24" s="373"/>
      <c r="O24" s="373"/>
      <c r="P24" s="373"/>
      <c r="Q24" s="692"/>
      <c r="R24" s="693">
        <f>IF(ISERROR('②出面明細書（指定様式_労務）'!$AC$58),,('②出面明細書（指定様式_労務）'!$AC$58))</f>
        <v>0</v>
      </c>
      <c r="S24" s="694"/>
      <c r="T24" s="694"/>
      <c r="U24" s="695"/>
      <c r="V24" s="372">
        <f>IF(ISERROR('②出面明細書（指定様式_労務）'!$AC$11),,('②出面明細書（指定様式_労務）'!$AC$11))</f>
        <v>0</v>
      </c>
      <c r="W24" s="373"/>
      <c r="X24" s="374"/>
    </row>
    <row r="25" spans="2:24" ht="30" customHeight="1" x14ac:dyDescent="0.3">
      <c r="B25" s="691">
        <f>IF(ISERROR('②出面明細書（指定様式_労務）'!$AG$9),,('②出面明細書（指定様式_労務）'!$AG$9))</f>
        <v>0</v>
      </c>
      <c r="C25" s="373"/>
      <c r="D25" s="373"/>
      <c r="E25" s="692"/>
      <c r="F25" s="372">
        <f>IF(ISERROR('②出面明細書（指定様式_労務）'!$AG$10),,('②出面明細書（指定様式_労務）'!$AG$10))</f>
        <v>0</v>
      </c>
      <c r="G25" s="373"/>
      <c r="H25" s="373"/>
      <c r="I25" s="692"/>
      <c r="J25" s="372">
        <f>IF(ISERROR('②出面明細書（指定様式_労務）'!$AG$8),,('②出面明細書（指定様式_労務）'!$AG$8))</f>
        <v>0</v>
      </c>
      <c r="K25" s="373"/>
      <c r="L25" s="373"/>
      <c r="M25" s="373"/>
      <c r="N25" s="373"/>
      <c r="O25" s="373"/>
      <c r="P25" s="373"/>
      <c r="Q25" s="692"/>
      <c r="R25" s="693">
        <f>IF(ISERROR('②出面明細書（指定様式_労務）'!$AG$58),,('②出面明細書（指定様式_労務）'!$AG$58))</f>
        <v>0</v>
      </c>
      <c r="S25" s="694"/>
      <c r="T25" s="694"/>
      <c r="U25" s="695"/>
      <c r="V25" s="372">
        <f>IF(ISERROR('②出面明細書（指定様式_労務）'!$AG$11),,('②出面明細書（指定様式_労務）'!$AG$11))</f>
        <v>0</v>
      </c>
      <c r="W25" s="373"/>
      <c r="X25" s="374"/>
    </row>
    <row r="26" spans="2:24" ht="30" customHeight="1" x14ac:dyDescent="0.3">
      <c r="B26" s="691">
        <f>IF(ISERROR('②出面明細書（指定様式_労務）'!$AK$9),,('②出面明細書（指定様式_労務）'!$AK$9))</f>
        <v>0</v>
      </c>
      <c r="C26" s="373"/>
      <c r="D26" s="373"/>
      <c r="E26" s="692"/>
      <c r="F26" s="372">
        <f>IF(ISERROR('②出面明細書（指定様式_労務）'!$AK$10),,('②出面明細書（指定様式_労務）'!$AK$10))</f>
        <v>0</v>
      </c>
      <c r="G26" s="373"/>
      <c r="H26" s="373"/>
      <c r="I26" s="692"/>
      <c r="J26" s="372">
        <f>IF(ISERROR('②出面明細書（指定様式_労務）'!$AK$8),,('②出面明細書（指定様式_労務）'!$AK$8))</f>
        <v>0</v>
      </c>
      <c r="K26" s="373"/>
      <c r="L26" s="373"/>
      <c r="M26" s="373"/>
      <c r="N26" s="373"/>
      <c r="O26" s="373"/>
      <c r="P26" s="373"/>
      <c r="Q26" s="692"/>
      <c r="R26" s="693">
        <f>IF(ISERROR('②出面明細書（指定様式_労務）'!$AK$58),,('②出面明細書（指定様式_労務）'!$AK$58))</f>
        <v>0</v>
      </c>
      <c r="S26" s="694"/>
      <c r="T26" s="694"/>
      <c r="U26" s="695"/>
      <c r="V26" s="372">
        <f>IF(ISERROR('②出面明細書（指定様式_労務）'!$AK$11),,('②出面明細書（指定様式_労務）'!$AK$11))</f>
        <v>0</v>
      </c>
      <c r="W26" s="373"/>
      <c r="X26" s="374"/>
    </row>
    <row r="27" spans="2:24" ht="30" customHeight="1" x14ac:dyDescent="0.3">
      <c r="B27" s="691">
        <f>IF(ISERROR('②出面明細書（指定様式_労務）'!$AO$9),,('②出面明細書（指定様式_労務）'!$AO$9))</f>
        <v>0</v>
      </c>
      <c r="C27" s="373"/>
      <c r="D27" s="373"/>
      <c r="E27" s="692"/>
      <c r="F27" s="372">
        <f>IF(ISERROR('②出面明細書（指定様式_労務）'!$AO$10),,('②出面明細書（指定様式_労務）'!$AO$10))</f>
        <v>0</v>
      </c>
      <c r="G27" s="373"/>
      <c r="H27" s="373"/>
      <c r="I27" s="692"/>
      <c r="J27" s="372">
        <f>IF(ISERROR('②出面明細書（指定様式_労務）'!$AO$8),,('②出面明細書（指定様式_労務）'!$AO$8))</f>
        <v>0</v>
      </c>
      <c r="K27" s="373"/>
      <c r="L27" s="373"/>
      <c r="M27" s="373"/>
      <c r="N27" s="373"/>
      <c r="O27" s="373"/>
      <c r="P27" s="373"/>
      <c r="Q27" s="692"/>
      <c r="R27" s="693">
        <f>IF(ISERROR('②出面明細書（指定様式_労務）'!$AO$58),,('②出面明細書（指定様式_労務）'!$AO$58))</f>
        <v>0</v>
      </c>
      <c r="S27" s="694"/>
      <c r="T27" s="694"/>
      <c r="U27" s="695"/>
      <c r="V27" s="372">
        <f>IF(ISERROR('②出面明細書（指定様式_労務）'!$AO$11),,('②出面明細書（指定様式_労務）'!$AO$11))</f>
        <v>0</v>
      </c>
      <c r="W27" s="373"/>
      <c r="X27" s="374"/>
    </row>
    <row r="28" spans="2:24" ht="30" customHeight="1" x14ac:dyDescent="0.3">
      <c r="B28" s="691">
        <f>IF(ISERROR('②出面明細書（指定様式_労務）'!$AS$9),,('②出面明細書（指定様式_労務）'!$AS$9))</f>
        <v>0</v>
      </c>
      <c r="C28" s="373"/>
      <c r="D28" s="373"/>
      <c r="E28" s="692"/>
      <c r="F28" s="372">
        <f>IF(ISERROR('②出面明細書（指定様式_労務）'!$AS$10),,('②出面明細書（指定様式_労務）'!$AS$10))</f>
        <v>0</v>
      </c>
      <c r="G28" s="373"/>
      <c r="H28" s="373"/>
      <c r="I28" s="692"/>
      <c r="J28" s="372">
        <f>IF(ISERROR('②出面明細書（指定様式_労務）'!$AS$8),,('②出面明細書（指定様式_労務）'!$AS$8))</f>
        <v>0</v>
      </c>
      <c r="K28" s="373"/>
      <c r="L28" s="373"/>
      <c r="M28" s="373"/>
      <c r="N28" s="373"/>
      <c r="O28" s="373"/>
      <c r="P28" s="373"/>
      <c r="Q28" s="692"/>
      <c r="R28" s="693">
        <f>IF(ISERROR('②出面明細書（指定様式_労務）'!$AS$58),,('②出面明細書（指定様式_労務）'!$AS$58))</f>
        <v>0</v>
      </c>
      <c r="S28" s="694"/>
      <c r="T28" s="694"/>
      <c r="U28" s="695"/>
      <c r="V28" s="372">
        <f>IF(ISERROR('②出面明細書（指定様式_労務）'!$AS$11),,('②出面明細書（指定様式_労務）'!$AS$11))</f>
        <v>0</v>
      </c>
      <c r="W28" s="373"/>
      <c r="X28" s="374"/>
    </row>
    <row r="29" spans="2:24" ht="30" customHeight="1" x14ac:dyDescent="0.3">
      <c r="B29" s="691">
        <f>IF(ISERROR('②出面明細書（指定様式_労務）'!$AW$9),,('②出面明細書（指定様式_労務）'!$AW$9))</f>
        <v>0</v>
      </c>
      <c r="C29" s="373"/>
      <c r="D29" s="373"/>
      <c r="E29" s="692"/>
      <c r="F29" s="372">
        <f>IF(ISERROR('②出面明細書（指定様式_労務）'!$AW$10),,('②出面明細書（指定様式_労務）'!$AW$10))</f>
        <v>0</v>
      </c>
      <c r="G29" s="373"/>
      <c r="H29" s="373"/>
      <c r="I29" s="692"/>
      <c r="J29" s="372">
        <f>IF(ISERROR('②出面明細書（指定様式_労務）'!$AW$8),,('②出面明細書（指定様式_労務）'!$AW$8))</f>
        <v>0</v>
      </c>
      <c r="K29" s="373"/>
      <c r="L29" s="373"/>
      <c r="M29" s="373"/>
      <c r="N29" s="373"/>
      <c r="O29" s="373"/>
      <c r="P29" s="373"/>
      <c r="Q29" s="692"/>
      <c r="R29" s="693">
        <f>IF(ISERROR('②出面明細書（指定様式_労務）'!$AW$58),,('②出面明細書（指定様式_労務）'!$AW$58))</f>
        <v>0</v>
      </c>
      <c r="S29" s="694"/>
      <c r="T29" s="694"/>
      <c r="U29" s="695"/>
      <c r="V29" s="372">
        <f>IF(ISERROR('②出面明細書（指定様式_労務）'!$AW$11),,('②出面明細書（指定様式_労務）'!$AW$11))</f>
        <v>0</v>
      </c>
      <c r="W29" s="373"/>
      <c r="X29" s="374"/>
    </row>
    <row r="30" spans="2:24" ht="30" customHeight="1" x14ac:dyDescent="0.3">
      <c r="B30" s="691">
        <f>IF(ISERROR('②出面明細書（指定様式_労務）'!$BA$9),,('②出面明細書（指定様式_労務）'!$BA$9))</f>
        <v>0</v>
      </c>
      <c r="C30" s="373"/>
      <c r="D30" s="373"/>
      <c r="E30" s="692"/>
      <c r="F30" s="372">
        <f>IF(ISERROR('②出面明細書（指定様式_労務）'!$BA$10),,('②出面明細書（指定様式_労務）'!$BA$10))</f>
        <v>0</v>
      </c>
      <c r="G30" s="373"/>
      <c r="H30" s="373"/>
      <c r="I30" s="692"/>
      <c r="J30" s="372">
        <f>IF(ISERROR('②出面明細書（指定様式_労務）'!$BA$8),,('②出面明細書（指定様式_労務）'!$BA$8))</f>
        <v>0</v>
      </c>
      <c r="K30" s="373"/>
      <c r="L30" s="373"/>
      <c r="M30" s="373"/>
      <c r="N30" s="373"/>
      <c r="O30" s="373"/>
      <c r="P30" s="373"/>
      <c r="Q30" s="692"/>
      <c r="R30" s="693">
        <f>IF(ISERROR('②出面明細書（指定様式_労務）'!$BA$58),,('②出面明細書（指定様式_労務）'!$BA$58))</f>
        <v>0</v>
      </c>
      <c r="S30" s="694"/>
      <c r="T30" s="694"/>
      <c r="U30" s="695"/>
      <c r="V30" s="372">
        <f>IF(ISERROR('②出面明細書（指定様式_労務）'!$BA$11),,('②出面明細書（指定様式_労務）'!$BA$11))</f>
        <v>0</v>
      </c>
      <c r="W30" s="373"/>
      <c r="X30" s="374"/>
    </row>
    <row r="31" spans="2:24" ht="30" customHeight="1" x14ac:dyDescent="0.3">
      <c r="B31" s="674">
        <f>IF(ISERROR('②出面明細書（指定様式_労務）'!$BE$9),,('②出面明細書（指定様式_労務）'!$BE$9))</f>
        <v>0</v>
      </c>
      <c r="C31" s="675"/>
      <c r="D31" s="675"/>
      <c r="E31" s="675"/>
      <c r="F31" s="675">
        <f>IF(ISERROR('②出面明細書（指定様式_労務）'!$BE$10),,('②出面明細書（指定様式_労務）'!$BE$10))</f>
        <v>0</v>
      </c>
      <c r="G31" s="675"/>
      <c r="H31" s="675"/>
      <c r="I31" s="675"/>
      <c r="J31" s="675">
        <f>IF(ISERROR('②出面明細書（指定様式_労務）'!$BE$8),,('②出面明細書（指定様式_労務）'!$BE$8))</f>
        <v>0</v>
      </c>
      <c r="K31" s="675"/>
      <c r="L31" s="675"/>
      <c r="M31" s="675"/>
      <c r="N31" s="675"/>
      <c r="O31" s="675"/>
      <c r="P31" s="675"/>
      <c r="Q31" s="675"/>
      <c r="R31" s="676">
        <f>IF(ISERROR('②出面明細書（指定様式_労務）'!$BE$58),,('②出面明細書（指定様式_労務）'!$BE$58))</f>
        <v>0</v>
      </c>
      <c r="S31" s="676"/>
      <c r="T31" s="676"/>
      <c r="U31" s="676"/>
      <c r="V31" s="675">
        <f>IF(ISERROR('②出面明細書（指定様式_労務）'!$BE$11),,('②出面明細書（指定様式_労務）'!$BE$11))</f>
        <v>0</v>
      </c>
      <c r="W31" s="675"/>
      <c r="X31" s="677"/>
    </row>
    <row r="32" spans="2:24" ht="30" customHeight="1" thickBot="1" x14ac:dyDescent="0.35">
      <c r="B32" s="731">
        <f>IF(ISERROR('②出面明細書（指定様式_労務）'!$BI$9),,('②出面明細書（指定様式_労務）'!$BI$9))</f>
        <v>0</v>
      </c>
      <c r="C32" s="696"/>
      <c r="D32" s="696"/>
      <c r="E32" s="696"/>
      <c r="F32" s="696">
        <f>IF(ISERROR('②出面明細書（指定様式_労務）'!$BI$10),,('②出面明細書（指定様式_労務）'!$BI$10))</f>
        <v>0</v>
      </c>
      <c r="G32" s="696"/>
      <c r="H32" s="696"/>
      <c r="I32" s="696"/>
      <c r="J32" s="696">
        <f>IF(ISERROR('②出面明細書（指定様式_労務）'!$BI$8),,('②出面明細書（指定様式_労務）'!$BI$8))</f>
        <v>0</v>
      </c>
      <c r="K32" s="696"/>
      <c r="L32" s="696"/>
      <c r="M32" s="696"/>
      <c r="N32" s="696"/>
      <c r="O32" s="696"/>
      <c r="P32" s="696"/>
      <c r="Q32" s="696"/>
      <c r="R32" s="697">
        <f>IF(ISERROR('②出面明細書（指定様式_労務）'!$BI$58),,('②出面明細書（指定様式_労務）'!$BI$58))</f>
        <v>0</v>
      </c>
      <c r="S32" s="697"/>
      <c r="T32" s="697"/>
      <c r="U32" s="697"/>
      <c r="V32" s="696">
        <f>IF(ISERROR('②出面明細書（指定様式_労務）'!$BI$11),,('②出面明細書（指定様式_労務）'!$BI$11))</f>
        <v>0</v>
      </c>
      <c r="W32" s="696"/>
      <c r="X32" s="698"/>
    </row>
    <row r="33" spans="2:24" ht="30" customHeight="1" thickTop="1" x14ac:dyDescent="0.3">
      <c r="B33" s="681"/>
      <c r="C33" s="682"/>
      <c r="D33" s="682"/>
      <c r="E33" s="682"/>
      <c r="F33" s="682"/>
      <c r="G33" s="682"/>
      <c r="H33" s="682"/>
      <c r="I33" s="683"/>
      <c r="J33" s="684" t="s">
        <v>117</v>
      </c>
      <c r="K33" s="685"/>
      <c r="L33" s="685"/>
      <c r="M33" s="685"/>
      <c r="N33" s="685"/>
      <c r="O33" s="685"/>
      <c r="P33" s="686" t="s">
        <v>118</v>
      </c>
      <c r="Q33" s="687"/>
      <c r="R33" s="688">
        <f>SUM(R18:U32)</f>
        <v>0</v>
      </c>
      <c r="S33" s="689"/>
      <c r="T33" s="689"/>
      <c r="U33" s="689"/>
      <c r="V33" s="689"/>
      <c r="W33" s="689"/>
      <c r="X33" s="690"/>
    </row>
    <row r="34" spans="2:24" ht="30" customHeight="1" x14ac:dyDescent="0.3">
      <c r="B34" s="361"/>
      <c r="C34" s="362"/>
      <c r="D34" s="362"/>
      <c r="E34" s="362"/>
      <c r="F34" s="362"/>
      <c r="G34" s="362"/>
      <c r="H34" s="362"/>
      <c r="I34" s="699"/>
      <c r="J34" s="703" t="s">
        <v>80</v>
      </c>
      <c r="K34" s="704"/>
      <c r="L34" s="704"/>
      <c r="M34" s="704"/>
      <c r="N34" s="704"/>
      <c r="O34" s="704"/>
      <c r="P34" s="705">
        <v>0.1</v>
      </c>
      <c r="Q34" s="706"/>
      <c r="R34" s="700">
        <f>SUM($R$18:$U$32)*$P$34</f>
        <v>0</v>
      </c>
      <c r="S34" s="701"/>
      <c r="T34" s="701"/>
      <c r="U34" s="701"/>
      <c r="V34" s="701"/>
      <c r="W34" s="701"/>
      <c r="X34" s="702"/>
    </row>
    <row r="35" spans="2:24" ht="30" customHeight="1" x14ac:dyDescent="0.3">
      <c r="B35" s="105"/>
      <c r="C35" s="106"/>
      <c r="D35" s="106"/>
      <c r="E35" s="106"/>
      <c r="F35" s="106"/>
      <c r="G35" s="106"/>
      <c r="H35" s="106"/>
      <c r="I35" s="119"/>
      <c r="J35" s="703" t="s">
        <v>71</v>
      </c>
      <c r="K35" s="704"/>
      <c r="L35" s="704"/>
      <c r="M35" s="704"/>
      <c r="N35" s="704"/>
      <c r="O35" s="704"/>
      <c r="P35" s="705" t="s">
        <v>81</v>
      </c>
      <c r="Q35" s="706"/>
      <c r="R35" s="700">
        <f>SUM(R33:X34)</f>
        <v>0</v>
      </c>
      <c r="S35" s="701"/>
      <c r="T35" s="701"/>
      <c r="U35" s="701"/>
      <c r="V35" s="701"/>
      <c r="W35" s="701"/>
      <c r="X35" s="702"/>
    </row>
    <row r="36" spans="2:24" ht="30" customHeight="1" x14ac:dyDescent="0.3">
      <c r="B36" s="105"/>
      <c r="C36" s="106"/>
      <c r="D36" s="106"/>
      <c r="E36" s="106"/>
      <c r="F36" s="106"/>
      <c r="G36" s="106"/>
      <c r="H36" s="106"/>
      <c r="I36" s="119"/>
      <c r="J36" s="703" t="s">
        <v>124</v>
      </c>
      <c r="K36" s="704"/>
      <c r="L36" s="704"/>
      <c r="M36" s="704"/>
      <c r="N36" s="704"/>
      <c r="O36" s="704"/>
      <c r="P36" s="705" t="s">
        <v>81</v>
      </c>
      <c r="Q36" s="706"/>
      <c r="R36" s="700">
        <f>'②出面明細書（指定様式_労務）'!BM59</f>
        <v>0</v>
      </c>
      <c r="S36" s="701"/>
      <c r="T36" s="701"/>
      <c r="U36" s="701"/>
      <c r="V36" s="701"/>
      <c r="W36" s="701"/>
      <c r="X36" s="702"/>
    </row>
    <row r="37" spans="2:24" ht="30" customHeight="1" x14ac:dyDescent="0.3">
      <c r="B37" s="378"/>
      <c r="C37" s="379"/>
      <c r="D37" s="379"/>
      <c r="E37" s="379"/>
      <c r="F37" s="379"/>
      <c r="G37" s="379"/>
      <c r="H37" s="379"/>
      <c r="I37" s="711"/>
      <c r="J37" s="712" t="s">
        <v>244</v>
      </c>
      <c r="K37" s="713"/>
      <c r="L37" s="713"/>
      <c r="M37" s="713"/>
      <c r="N37" s="713"/>
      <c r="O37" s="713"/>
      <c r="P37" s="479" t="s">
        <v>81</v>
      </c>
      <c r="Q37" s="714"/>
      <c r="R37" s="715">
        <f>SUM(R35:X36)</f>
        <v>0</v>
      </c>
      <c r="S37" s="716"/>
      <c r="T37" s="716"/>
      <c r="U37" s="716"/>
      <c r="V37" s="716"/>
      <c r="W37" s="716"/>
      <c r="X37" s="717"/>
    </row>
  </sheetData>
  <sheetProtection algorithmName="SHA-512" hashValue="MiGHN3BRNm0dmjV61fszc6ODVcFMH7wEnYA+TLuS5C9O+ilDsRMv5x0yKidN/SPan07bozzbYgthl6aI60sNnQ==" saltValue="9t9hnaKb6V/qukyXIY8zpw==" spinCount="100000" sheet="1" selectLockedCells="1"/>
  <mergeCells count="132">
    <mergeCell ref="B37:E37"/>
    <mergeCell ref="F37:I37"/>
    <mergeCell ref="J37:O37"/>
    <mergeCell ref="P37:Q37"/>
    <mergeCell ref="R37:X37"/>
    <mergeCell ref="B15:E16"/>
    <mergeCell ref="F15:G16"/>
    <mergeCell ref="H15:K16"/>
    <mergeCell ref="R23:U23"/>
    <mergeCell ref="V23:X23"/>
    <mergeCell ref="B21:E21"/>
    <mergeCell ref="F21:I21"/>
    <mergeCell ref="J21:Q21"/>
    <mergeCell ref="R21:U21"/>
    <mergeCell ref="V21:X21"/>
    <mergeCell ref="B22:E22"/>
    <mergeCell ref="F22:I22"/>
    <mergeCell ref="J22:Q22"/>
    <mergeCell ref="R22:U22"/>
    <mergeCell ref="V22:X22"/>
    <mergeCell ref="B32:E32"/>
    <mergeCell ref="F32:I32"/>
    <mergeCell ref="B26:E26"/>
    <mergeCell ref="F26:I26"/>
    <mergeCell ref="J31:Q31"/>
    <mergeCell ref="B3:Q4"/>
    <mergeCell ref="U3:X3"/>
    <mergeCell ref="B24:E24"/>
    <mergeCell ref="F24:I24"/>
    <mergeCell ref="J24:Q24"/>
    <mergeCell ref="R24:U24"/>
    <mergeCell ref="V24:X24"/>
    <mergeCell ref="B25:E25"/>
    <mergeCell ref="F25:I25"/>
    <mergeCell ref="J25:Q25"/>
    <mergeCell ref="R25:U25"/>
    <mergeCell ref="V25:X25"/>
    <mergeCell ref="F29:I29"/>
    <mergeCell ref="J29:Q29"/>
    <mergeCell ref="B17:E17"/>
    <mergeCell ref="F17:I17"/>
    <mergeCell ref="J17:Q17"/>
    <mergeCell ref="R17:U17"/>
    <mergeCell ref="B31:E31"/>
    <mergeCell ref="R29:U29"/>
    <mergeCell ref="V29:X29"/>
    <mergeCell ref="B19:E19"/>
    <mergeCell ref="F19:I19"/>
    <mergeCell ref="B34:E34"/>
    <mergeCell ref="F34:I34"/>
    <mergeCell ref="R36:X36"/>
    <mergeCell ref="R34:X34"/>
    <mergeCell ref="J34:O34"/>
    <mergeCell ref="P34:Q34"/>
    <mergeCell ref="J36:O36"/>
    <mergeCell ref="P36:Q36"/>
    <mergeCell ref="J35:O35"/>
    <mergeCell ref="P35:Q35"/>
    <mergeCell ref="R35:X35"/>
    <mergeCell ref="J19:Q19"/>
    <mergeCell ref="R19:U19"/>
    <mergeCell ref="V19:X19"/>
    <mergeCell ref="F28:I28"/>
    <mergeCell ref="J28:Q28"/>
    <mergeCell ref="B20:E20"/>
    <mergeCell ref="F20:I20"/>
    <mergeCell ref="J20:Q20"/>
    <mergeCell ref="R20:U20"/>
    <mergeCell ref="V20:X20"/>
    <mergeCell ref="B23:E23"/>
    <mergeCell ref="F23:I23"/>
    <mergeCell ref="J23:Q23"/>
    <mergeCell ref="J26:Q26"/>
    <mergeCell ref="R26:U26"/>
    <mergeCell ref="V26:X26"/>
    <mergeCell ref="B28:E28"/>
    <mergeCell ref="B33:E33"/>
    <mergeCell ref="F33:I33"/>
    <mergeCell ref="J33:O33"/>
    <mergeCell ref="P33:Q33"/>
    <mergeCell ref="R33:X33"/>
    <mergeCell ref="B27:E27"/>
    <mergeCell ref="F27:I27"/>
    <mergeCell ref="J27:Q27"/>
    <mergeCell ref="R27:U27"/>
    <mergeCell ref="V27:X27"/>
    <mergeCell ref="R31:U31"/>
    <mergeCell ref="V31:X31"/>
    <mergeCell ref="R28:U28"/>
    <mergeCell ref="B30:E30"/>
    <mergeCell ref="F30:I30"/>
    <mergeCell ref="J30:Q30"/>
    <mergeCell ref="R30:U30"/>
    <mergeCell ref="V30:X30"/>
    <mergeCell ref="J32:Q32"/>
    <mergeCell ref="R32:U32"/>
    <mergeCell ref="V32:X32"/>
    <mergeCell ref="V28:X28"/>
    <mergeCell ref="B29:E29"/>
    <mergeCell ref="F31:I31"/>
    <mergeCell ref="Q2:T2"/>
    <mergeCell ref="M6:O8"/>
    <mergeCell ref="Q6:S6"/>
    <mergeCell ref="G7:H7"/>
    <mergeCell ref="P7:X7"/>
    <mergeCell ref="P8:X8"/>
    <mergeCell ref="U2:X2"/>
    <mergeCell ref="B6:F7"/>
    <mergeCell ref="M12:O12"/>
    <mergeCell ref="P12:S12"/>
    <mergeCell ref="T12:U12"/>
    <mergeCell ref="V12:X12"/>
    <mergeCell ref="V17:X17"/>
    <mergeCell ref="B18:E18"/>
    <mergeCell ref="F18:I18"/>
    <mergeCell ref="M14:O14"/>
    <mergeCell ref="M9:O9"/>
    <mergeCell ref="P9:X9"/>
    <mergeCell ref="M10:O10"/>
    <mergeCell ref="P10:W10"/>
    <mergeCell ref="M11:O11"/>
    <mergeCell ref="P11:X11"/>
    <mergeCell ref="M15:O15"/>
    <mergeCell ref="P14:X14"/>
    <mergeCell ref="P15:X15"/>
    <mergeCell ref="J18:Q18"/>
    <mergeCell ref="R18:U18"/>
    <mergeCell ref="V18:X18"/>
    <mergeCell ref="M13:O13"/>
    <mergeCell ref="P13:S13"/>
    <mergeCell ref="T13:U13"/>
    <mergeCell ref="V13:X13"/>
  </mergeCells>
  <phoneticPr fontId="1"/>
  <conditionalFormatting sqref="U2">
    <cfRule type="expression" dxfId="21" priority="1">
      <formula>$U$2=""</formula>
    </cfRule>
  </conditionalFormatting>
  <printOptions horizontalCentered="1"/>
  <pageMargins left="0.51181102362204722" right="0.51181102362204722" top="0.55118110236220474" bottom="0.55118110236220474" header="0.31496062992125984" footer="0.31496062992125984"/>
  <pageSetup paperSize="9" scale="78" orientation="portrait" blackAndWhite="1" r:id="rId1"/>
  <headerFooter>
    <oddHeader>&amp;R自動入力用</oddHeader>
  </headerFooter>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A67F5-4B18-4DC6-8C88-51FC526A815F}">
  <sheetPr codeName="Sheet16">
    <tabColor theme="5" tint="0.79998168889431442"/>
    <pageSetUpPr fitToPage="1"/>
  </sheetPr>
  <dimension ref="A1:BP59"/>
  <sheetViews>
    <sheetView showGridLines="0" showZeros="0" view="pageBreakPreview" zoomScale="85" zoomScaleNormal="70" zoomScaleSheetLayoutView="85" workbookViewId="0">
      <pane xSplit="4" ySplit="14" topLeftCell="E15" activePane="bottomRight" state="frozen"/>
      <selection activeCell="C24" sqref="C24"/>
      <selection pane="topRight" activeCell="C24" sqref="C24"/>
      <selection pane="bottomLeft" activeCell="C24" sqref="C24"/>
      <selection pane="bottomRight" activeCell="V5" sqref="V5:Z5"/>
    </sheetView>
  </sheetViews>
  <sheetFormatPr defaultColWidth="4.08984375" defaultRowHeight="23.1" customHeight="1" outlineLevelRow="1" x14ac:dyDescent="0.3"/>
  <cols>
    <col min="1" max="1" width="1.90625" style="4" customWidth="1"/>
    <col min="2" max="60" width="4.08984375" style="4"/>
    <col min="61" max="64" width="4.08984375" style="4" customWidth="1"/>
    <col min="65" max="16384" width="4.08984375" style="4"/>
  </cols>
  <sheetData>
    <row r="1" spans="1:64" ht="23.1" customHeight="1" x14ac:dyDescent="0.3">
      <c r="B1" s="600" t="s">
        <v>234</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row>
    <row r="2" spans="1:64" ht="23.1" customHeight="1" x14ac:dyDescent="0.3">
      <c r="A2" s="6"/>
      <c r="B2" s="600"/>
      <c r="C2" s="600"/>
      <c r="D2" s="600"/>
      <c r="E2" s="600"/>
      <c r="F2" s="600"/>
      <c r="G2" s="600"/>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row>
    <row r="3" spans="1:64" ht="23.1" customHeight="1" x14ac:dyDescent="0.3">
      <c r="A3" s="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64" ht="23.1" customHeight="1" x14ac:dyDescent="0.3">
      <c r="Q4" s="742" t="s">
        <v>31</v>
      </c>
      <c r="R4" s="743"/>
      <c r="S4" s="743"/>
      <c r="T4" s="743"/>
      <c r="U4" s="743"/>
      <c r="V4" s="746" t="str">
        <f>'基本情報(必須)'!$D$3</f>
        <v>株式会社●●</v>
      </c>
      <c r="W4" s="746"/>
      <c r="X4" s="746"/>
      <c r="Y4" s="746"/>
      <c r="Z4" s="746"/>
      <c r="AA4" s="746"/>
      <c r="AB4" s="746"/>
      <c r="AC4" s="746"/>
      <c r="AD4" s="746"/>
      <c r="AE4" s="746"/>
      <c r="AF4" s="747"/>
    </row>
    <row r="5" spans="1:64" ht="23.1" customHeight="1" x14ac:dyDescent="0.3">
      <c r="Q5" s="742" t="s">
        <v>64</v>
      </c>
      <c r="R5" s="743"/>
      <c r="S5" s="743"/>
      <c r="T5" s="743"/>
      <c r="U5" s="743"/>
      <c r="V5" s="740"/>
      <c r="W5" s="740"/>
      <c r="X5" s="740"/>
      <c r="Y5" s="740"/>
      <c r="Z5" s="741"/>
      <c r="AA5" s="118" t="s">
        <v>65</v>
      </c>
      <c r="AB5" s="738"/>
      <c r="AC5" s="738"/>
      <c r="AD5" s="738"/>
      <c r="AE5" s="738"/>
      <c r="AF5" s="739"/>
    </row>
    <row r="7" spans="1:64" ht="23.1" customHeight="1" x14ac:dyDescent="0.3">
      <c r="B7" s="375" t="s">
        <v>66</v>
      </c>
      <c r="C7" s="601"/>
      <c r="D7" s="376"/>
      <c r="E7" s="376">
        <v>1</v>
      </c>
      <c r="F7" s="614"/>
      <c r="G7" s="614"/>
      <c r="H7" s="637"/>
      <c r="I7" s="376">
        <v>2</v>
      </c>
      <c r="J7" s="614"/>
      <c r="K7" s="614"/>
      <c r="L7" s="637"/>
      <c r="M7" s="376">
        <v>3</v>
      </c>
      <c r="N7" s="614"/>
      <c r="O7" s="614"/>
      <c r="P7" s="637"/>
      <c r="Q7" s="376">
        <v>4</v>
      </c>
      <c r="R7" s="614"/>
      <c r="S7" s="614"/>
      <c r="T7" s="637"/>
      <c r="U7" s="376">
        <v>5</v>
      </c>
      <c r="V7" s="614"/>
      <c r="W7" s="614"/>
      <c r="X7" s="637"/>
      <c r="Y7" s="376">
        <v>6</v>
      </c>
      <c r="Z7" s="614"/>
      <c r="AA7" s="614"/>
      <c r="AB7" s="637"/>
      <c r="AC7" s="376">
        <v>7</v>
      </c>
      <c r="AD7" s="614"/>
      <c r="AE7" s="614"/>
      <c r="AF7" s="637"/>
      <c r="AG7" s="375">
        <v>8</v>
      </c>
      <c r="AH7" s="601"/>
      <c r="AI7" s="601"/>
      <c r="AJ7" s="612"/>
      <c r="AK7" s="375">
        <v>9</v>
      </c>
      <c r="AL7" s="601"/>
      <c r="AM7" s="601"/>
      <c r="AN7" s="612"/>
      <c r="AO7" s="375">
        <v>10</v>
      </c>
      <c r="AP7" s="601"/>
      <c r="AQ7" s="601"/>
      <c r="AR7" s="612"/>
      <c r="AS7" s="375">
        <v>11</v>
      </c>
      <c r="AT7" s="601"/>
      <c r="AU7" s="601"/>
      <c r="AV7" s="612"/>
      <c r="AW7" s="375">
        <v>12</v>
      </c>
      <c r="AX7" s="601"/>
      <c r="AY7" s="601"/>
      <c r="AZ7" s="612"/>
      <c r="BA7" s="376">
        <v>13</v>
      </c>
      <c r="BB7" s="614"/>
      <c r="BC7" s="614"/>
      <c r="BD7" s="637"/>
      <c r="BE7" s="376">
        <v>14</v>
      </c>
      <c r="BF7" s="614"/>
      <c r="BG7" s="614"/>
      <c r="BH7" s="637"/>
      <c r="BI7" s="376">
        <v>15</v>
      </c>
      <c r="BJ7" s="614"/>
      <c r="BK7" s="614"/>
      <c r="BL7" s="637"/>
    </row>
    <row r="8" spans="1:64" ht="23.1" customHeight="1" x14ac:dyDescent="0.3">
      <c r="B8" s="375" t="s">
        <v>79</v>
      </c>
      <c r="C8" s="601"/>
      <c r="D8" s="376"/>
      <c r="E8" s="617"/>
      <c r="F8" s="557"/>
      <c r="G8" s="557"/>
      <c r="H8" s="732"/>
      <c r="I8" s="617"/>
      <c r="J8" s="557"/>
      <c r="K8" s="557"/>
      <c r="L8" s="732"/>
      <c r="M8" s="617"/>
      <c r="N8" s="557"/>
      <c r="O8" s="557"/>
      <c r="P8" s="732"/>
      <c r="Q8" s="617"/>
      <c r="R8" s="557"/>
      <c r="S8" s="557"/>
      <c r="T8" s="732"/>
      <c r="U8" s="617"/>
      <c r="V8" s="557"/>
      <c r="W8" s="557"/>
      <c r="X8" s="732"/>
      <c r="Y8" s="617"/>
      <c r="Z8" s="557"/>
      <c r="AA8" s="557"/>
      <c r="AB8" s="732"/>
      <c r="AC8" s="617"/>
      <c r="AD8" s="557"/>
      <c r="AE8" s="557"/>
      <c r="AF8" s="732"/>
      <c r="AG8" s="617"/>
      <c r="AH8" s="557"/>
      <c r="AI8" s="557"/>
      <c r="AJ8" s="732"/>
      <c r="AK8" s="617"/>
      <c r="AL8" s="557"/>
      <c r="AM8" s="557"/>
      <c r="AN8" s="732"/>
      <c r="AO8" s="617"/>
      <c r="AP8" s="557"/>
      <c r="AQ8" s="557"/>
      <c r="AR8" s="732"/>
      <c r="AS8" s="617"/>
      <c r="AT8" s="557"/>
      <c r="AU8" s="557"/>
      <c r="AV8" s="732"/>
      <c r="AW8" s="617"/>
      <c r="AX8" s="557"/>
      <c r="AY8" s="557"/>
      <c r="AZ8" s="732"/>
      <c r="BA8" s="617"/>
      <c r="BB8" s="557"/>
      <c r="BC8" s="557"/>
      <c r="BD8" s="732"/>
      <c r="BE8" s="617"/>
      <c r="BF8" s="557"/>
      <c r="BG8" s="557"/>
      <c r="BH8" s="732"/>
      <c r="BI8" s="617"/>
      <c r="BJ8" s="557"/>
      <c r="BK8" s="557"/>
      <c r="BL8" s="732"/>
    </row>
    <row r="9" spans="1:64" ht="23.1" customHeight="1" x14ac:dyDescent="0.3">
      <c r="B9" s="375" t="s">
        <v>36</v>
      </c>
      <c r="C9" s="601"/>
      <c r="D9" s="376"/>
      <c r="E9" s="617"/>
      <c r="F9" s="557"/>
      <c r="G9" s="557"/>
      <c r="H9" s="732"/>
      <c r="I9" s="617"/>
      <c r="J9" s="557"/>
      <c r="K9" s="557"/>
      <c r="L9" s="732"/>
      <c r="M9" s="617"/>
      <c r="N9" s="557"/>
      <c r="O9" s="557"/>
      <c r="P9" s="732"/>
      <c r="Q9" s="617"/>
      <c r="R9" s="557"/>
      <c r="S9" s="557"/>
      <c r="T9" s="732"/>
      <c r="U9" s="617"/>
      <c r="V9" s="557"/>
      <c r="W9" s="557"/>
      <c r="X9" s="732"/>
      <c r="Y9" s="617"/>
      <c r="Z9" s="557"/>
      <c r="AA9" s="557"/>
      <c r="AB9" s="732"/>
      <c r="AC9" s="617"/>
      <c r="AD9" s="557"/>
      <c r="AE9" s="557"/>
      <c r="AF9" s="732"/>
      <c r="AG9" s="617"/>
      <c r="AH9" s="557"/>
      <c r="AI9" s="557"/>
      <c r="AJ9" s="732"/>
      <c r="AK9" s="617"/>
      <c r="AL9" s="557"/>
      <c r="AM9" s="557"/>
      <c r="AN9" s="732"/>
      <c r="AO9" s="617"/>
      <c r="AP9" s="557"/>
      <c r="AQ9" s="557"/>
      <c r="AR9" s="732"/>
      <c r="AS9" s="617"/>
      <c r="AT9" s="557"/>
      <c r="AU9" s="557"/>
      <c r="AV9" s="732"/>
      <c r="AW9" s="617"/>
      <c r="AX9" s="557"/>
      <c r="AY9" s="557"/>
      <c r="AZ9" s="732"/>
      <c r="BA9" s="617"/>
      <c r="BB9" s="557"/>
      <c r="BC9" s="557"/>
      <c r="BD9" s="732"/>
      <c r="BE9" s="617"/>
      <c r="BF9" s="557"/>
      <c r="BG9" s="557"/>
      <c r="BH9" s="732"/>
      <c r="BI9" s="617"/>
      <c r="BJ9" s="557"/>
      <c r="BK9" s="557"/>
      <c r="BL9" s="732"/>
    </row>
    <row r="10" spans="1:64" ht="23.1" customHeight="1" x14ac:dyDescent="0.3">
      <c r="B10" s="375" t="s">
        <v>58</v>
      </c>
      <c r="C10" s="601"/>
      <c r="D10" s="376"/>
      <c r="E10" s="617"/>
      <c r="F10" s="557"/>
      <c r="G10" s="557"/>
      <c r="H10" s="732"/>
      <c r="I10" s="617"/>
      <c r="J10" s="557"/>
      <c r="K10" s="557"/>
      <c r="L10" s="732"/>
      <c r="M10" s="617"/>
      <c r="N10" s="557"/>
      <c r="O10" s="557"/>
      <c r="P10" s="732"/>
      <c r="Q10" s="617"/>
      <c r="R10" s="557"/>
      <c r="S10" s="557"/>
      <c r="T10" s="732"/>
      <c r="U10" s="617"/>
      <c r="V10" s="557"/>
      <c r="W10" s="557"/>
      <c r="X10" s="732"/>
      <c r="Y10" s="617"/>
      <c r="Z10" s="557"/>
      <c r="AA10" s="557"/>
      <c r="AB10" s="732"/>
      <c r="AC10" s="617"/>
      <c r="AD10" s="557"/>
      <c r="AE10" s="557"/>
      <c r="AF10" s="732"/>
      <c r="AG10" s="617"/>
      <c r="AH10" s="557"/>
      <c r="AI10" s="557"/>
      <c r="AJ10" s="732"/>
      <c r="AK10" s="617"/>
      <c r="AL10" s="557"/>
      <c r="AM10" s="557"/>
      <c r="AN10" s="732"/>
      <c r="AO10" s="617"/>
      <c r="AP10" s="557"/>
      <c r="AQ10" s="557"/>
      <c r="AR10" s="732"/>
      <c r="AS10" s="617"/>
      <c r="AT10" s="557"/>
      <c r="AU10" s="557"/>
      <c r="AV10" s="732"/>
      <c r="AW10" s="617"/>
      <c r="AX10" s="557"/>
      <c r="AY10" s="557"/>
      <c r="AZ10" s="732"/>
      <c r="BA10" s="617"/>
      <c r="BB10" s="557"/>
      <c r="BC10" s="557"/>
      <c r="BD10" s="732"/>
      <c r="BE10" s="617"/>
      <c r="BF10" s="557"/>
      <c r="BG10" s="557"/>
      <c r="BH10" s="732"/>
      <c r="BI10" s="617"/>
      <c r="BJ10" s="557"/>
      <c r="BK10" s="557"/>
      <c r="BL10" s="732"/>
    </row>
    <row r="11" spans="1:64" ht="23.1" customHeight="1" x14ac:dyDescent="0.3">
      <c r="B11" s="375" t="s">
        <v>41</v>
      </c>
      <c r="C11" s="601"/>
      <c r="D11" s="376"/>
      <c r="E11" s="617"/>
      <c r="F11" s="557"/>
      <c r="G11" s="557"/>
      <c r="H11" s="732"/>
      <c r="I11" s="617"/>
      <c r="J11" s="557"/>
      <c r="K11" s="557"/>
      <c r="L11" s="732"/>
      <c r="M11" s="617"/>
      <c r="N11" s="557"/>
      <c r="O11" s="557"/>
      <c r="P11" s="732"/>
      <c r="Q11" s="617"/>
      <c r="R11" s="557"/>
      <c r="S11" s="557"/>
      <c r="T11" s="732"/>
      <c r="U11" s="617"/>
      <c r="V11" s="557"/>
      <c r="W11" s="557"/>
      <c r="X11" s="732"/>
      <c r="Y11" s="617"/>
      <c r="Z11" s="557"/>
      <c r="AA11" s="557"/>
      <c r="AB11" s="732"/>
      <c r="AC11" s="617"/>
      <c r="AD11" s="557"/>
      <c r="AE11" s="557"/>
      <c r="AF11" s="732"/>
      <c r="AG11" s="617"/>
      <c r="AH11" s="557"/>
      <c r="AI11" s="557"/>
      <c r="AJ11" s="732"/>
      <c r="AK11" s="617"/>
      <c r="AL11" s="557"/>
      <c r="AM11" s="557"/>
      <c r="AN11" s="732"/>
      <c r="AO11" s="617"/>
      <c r="AP11" s="557"/>
      <c r="AQ11" s="557"/>
      <c r="AR11" s="732"/>
      <c r="AS11" s="617"/>
      <c r="AT11" s="557"/>
      <c r="AU11" s="557"/>
      <c r="AV11" s="732"/>
      <c r="AW11" s="617"/>
      <c r="AX11" s="557"/>
      <c r="AY11" s="557"/>
      <c r="AZ11" s="732"/>
      <c r="BA11" s="617"/>
      <c r="BB11" s="557"/>
      <c r="BC11" s="557"/>
      <c r="BD11" s="732"/>
      <c r="BE11" s="617"/>
      <c r="BF11" s="557"/>
      <c r="BG11" s="557"/>
      <c r="BH11" s="732"/>
      <c r="BI11" s="617"/>
      <c r="BJ11" s="557"/>
      <c r="BK11" s="557"/>
      <c r="BL11" s="732"/>
    </row>
    <row r="12" spans="1:64" ht="23.1" customHeight="1" thickBot="1" x14ac:dyDescent="0.35">
      <c r="B12" s="744" t="s">
        <v>183</v>
      </c>
      <c r="C12" s="543"/>
      <c r="D12" s="745"/>
      <c r="E12" s="671"/>
      <c r="F12" s="628"/>
      <c r="G12" s="628"/>
      <c r="H12" s="629"/>
      <c r="I12" s="671"/>
      <c r="J12" s="628"/>
      <c r="K12" s="628"/>
      <c r="L12" s="628"/>
      <c r="M12" s="671"/>
      <c r="N12" s="628"/>
      <c r="O12" s="628"/>
      <c r="P12" s="628"/>
      <c r="Q12" s="671"/>
      <c r="R12" s="628"/>
      <c r="S12" s="628"/>
      <c r="T12" s="628"/>
      <c r="U12" s="671"/>
      <c r="V12" s="628"/>
      <c r="W12" s="628"/>
      <c r="X12" s="628"/>
      <c r="Y12" s="671"/>
      <c r="Z12" s="628"/>
      <c r="AA12" s="628"/>
      <c r="AB12" s="628"/>
      <c r="AC12" s="671"/>
      <c r="AD12" s="628"/>
      <c r="AE12" s="628"/>
      <c r="AF12" s="628"/>
      <c r="AG12" s="671"/>
      <c r="AH12" s="628"/>
      <c r="AI12" s="628"/>
      <c r="AJ12" s="628"/>
      <c r="AK12" s="671"/>
      <c r="AL12" s="628"/>
      <c r="AM12" s="628"/>
      <c r="AN12" s="628"/>
      <c r="AO12" s="671"/>
      <c r="AP12" s="628"/>
      <c r="AQ12" s="628"/>
      <c r="AR12" s="628"/>
      <c r="AS12" s="671"/>
      <c r="AT12" s="628"/>
      <c r="AU12" s="628"/>
      <c r="AV12" s="628"/>
      <c r="AW12" s="671"/>
      <c r="AX12" s="628"/>
      <c r="AY12" s="628"/>
      <c r="AZ12" s="628"/>
      <c r="BA12" s="671"/>
      <c r="BB12" s="628"/>
      <c r="BC12" s="628"/>
      <c r="BD12" s="628"/>
      <c r="BE12" s="671"/>
      <c r="BF12" s="628"/>
      <c r="BG12" s="628"/>
      <c r="BH12" s="628"/>
      <c r="BI12" s="671"/>
      <c r="BJ12" s="628"/>
      <c r="BK12" s="628"/>
      <c r="BL12" s="628"/>
    </row>
    <row r="13" spans="1:64" ht="23.1" customHeight="1" thickTop="1" x14ac:dyDescent="0.3">
      <c r="B13" s="618" t="s">
        <v>71</v>
      </c>
      <c r="C13" s="619"/>
      <c r="D13" s="620"/>
      <c r="E13" s="621">
        <f>SUM(E15:F45)</f>
        <v>0</v>
      </c>
      <c r="F13" s="619"/>
      <c r="G13" s="622">
        <f>SUM(G15:G45)</f>
        <v>0</v>
      </c>
      <c r="H13" s="623"/>
      <c r="I13" s="621">
        <f>SUM(I15:J45)</f>
        <v>0</v>
      </c>
      <c r="J13" s="619"/>
      <c r="K13" s="622">
        <f>SUM(K15:K45)</f>
        <v>0</v>
      </c>
      <c r="L13" s="623"/>
      <c r="M13" s="621">
        <f>SUM(M15:N45)</f>
        <v>0</v>
      </c>
      <c r="N13" s="619"/>
      <c r="O13" s="622">
        <f>SUM(O15:O45)</f>
        <v>0</v>
      </c>
      <c r="P13" s="623"/>
      <c r="Q13" s="621">
        <f>SUM(Q15:R45)</f>
        <v>0</v>
      </c>
      <c r="R13" s="619"/>
      <c r="S13" s="622">
        <f>SUM(S15:S45)</f>
        <v>0</v>
      </c>
      <c r="T13" s="623"/>
      <c r="U13" s="621">
        <f>SUM(U15:V45)</f>
        <v>0</v>
      </c>
      <c r="V13" s="619"/>
      <c r="W13" s="622">
        <f>SUM(W15:W45)</f>
        <v>0</v>
      </c>
      <c r="X13" s="623"/>
      <c r="Y13" s="621">
        <f>SUM(Y15:Z45)</f>
        <v>0</v>
      </c>
      <c r="Z13" s="619"/>
      <c r="AA13" s="622">
        <f>SUM(AA15:AA45)</f>
        <v>0</v>
      </c>
      <c r="AB13" s="623"/>
      <c r="AC13" s="621">
        <f>SUM(AC15:AD45)</f>
        <v>0</v>
      </c>
      <c r="AD13" s="619"/>
      <c r="AE13" s="622">
        <f>SUM(AE15:AE45)</f>
        <v>0</v>
      </c>
      <c r="AF13" s="623"/>
      <c r="AG13" s="621">
        <f>SUM(AG15:AH45)</f>
        <v>0</v>
      </c>
      <c r="AH13" s="619"/>
      <c r="AI13" s="622">
        <f>SUM(AI15:AI45)</f>
        <v>0</v>
      </c>
      <c r="AJ13" s="623"/>
      <c r="AK13" s="621">
        <f>SUM(AK15:AL45)</f>
        <v>0</v>
      </c>
      <c r="AL13" s="619"/>
      <c r="AM13" s="622">
        <f>SUM(AM15:AM45)</f>
        <v>0</v>
      </c>
      <c r="AN13" s="623"/>
      <c r="AO13" s="621">
        <f>SUM(AO15:AP45)</f>
        <v>0</v>
      </c>
      <c r="AP13" s="619"/>
      <c r="AQ13" s="622">
        <f>SUM(AQ15:AQ45)</f>
        <v>0</v>
      </c>
      <c r="AR13" s="623"/>
      <c r="AS13" s="621">
        <f>SUM(AS15:AT45)</f>
        <v>0</v>
      </c>
      <c r="AT13" s="619"/>
      <c r="AU13" s="622">
        <f>SUM(AU15:AU45)</f>
        <v>0</v>
      </c>
      <c r="AV13" s="623"/>
      <c r="AW13" s="621">
        <f>SUM(AW15:AX45)</f>
        <v>0</v>
      </c>
      <c r="AX13" s="619"/>
      <c r="AY13" s="622">
        <f>SUM(AY15:AY45)</f>
        <v>0</v>
      </c>
      <c r="AZ13" s="623"/>
      <c r="BA13" s="621">
        <f>SUM(BA15:BB45)</f>
        <v>0</v>
      </c>
      <c r="BB13" s="619"/>
      <c r="BC13" s="622">
        <f>SUM(BC15:BC45)</f>
        <v>0</v>
      </c>
      <c r="BD13" s="623"/>
      <c r="BE13" s="621">
        <f>SUM(BE15:BF45)</f>
        <v>0</v>
      </c>
      <c r="BF13" s="619"/>
      <c r="BG13" s="622">
        <f>SUM(BG15:BG45)</f>
        <v>0</v>
      </c>
      <c r="BH13" s="623"/>
      <c r="BI13" s="621">
        <f>SUM(BI15:BJ45)</f>
        <v>0</v>
      </c>
      <c r="BJ13" s="619"/>
      <c r="BK13" s="756">
        <f>SUM(BK15:BK45)</f>
        <v>0</v>
      </c>
      <c r="BL13" s="757"/>
    </row>
    <row r="14" spans="1:64" ht="22.8" customHeight="1" x14ac:dyDescent="0.3">
      <c r="B14" s="615" t="s">
        <v>67</v>
      </c>
      <c r="C14" s="616"/>
      <c r="D14" s="5" t="s">
        <v>68</v>
      </c>
      <c r="E14" s="613" t="s">
        <v>69</v>
      </c>
      <c r="F14" s="614"/>
      <c r="G14" s="611" t="s">
        <v>70</v>
      </c>
      <c r="H14" s="612"/>
      <c r="I14" s="613" t="s">
        <v>69</v>
      </c>
      <c r="J14" s="614"/>
      <c r="K14" s="611" t="s">
        <v>70</v>
      </c>
      <c r="L14" s="612"/>
      <c r="M14" s="613" t="s">
        <v>69</v>
      </c>
      <c r="N14" s="614"/>
      <c r="O14" s="611" t="s">
        <v>70</v>
      </c>
      <c r="P14" s="612"/>
      <c r="Q14" s="613" t="s">
        <v>69</v>
      </c>
      <c r="R14" s="614"/>
      <c r="S14" s="611" t="s">
        <v>70</v>
      </c>
      <c r="T14" s="612"/>
      <c r="U14" s="613" t="s">
        <v>69</v>
      </c>
      <c r="V14" s="614"/>
      <c r="W14" s="611" t="s">
        <v>70</v>
      </c>
      <c r="X14" s="612"/>
      <c r="Y14" s="613" t="s">
        <v>69</v>
      </c>
      <c r="Z14" s="614"/>
      <c r="AA14" s="611" t="s">
        <v>70</v>
      </c>
      <c r="AB14" s="612"/>
      <c r="AC14" s="613" t="s">
        <v>69</v>
      </c>
      <c r="AD14" s="614"/>
      <c r="AE14" s="611" t="s">
        <v>70</v>
      </c>
      <c r="AF14" s="612"/>
      <c r="AG14" s="613" t="s">
        <v>69</v>
      </c>
      <c r="AH14" s="614"/>
      <c r="AI14" s="611" t="s">
        <v>70</v>
      </c>
      <c r="AJ14" s="612"/>
      <c r="AK14" s="613" t="s">
        <v>69</v>
      </c>
      <c r="AL14" s="614"/>
      <c r="AM14" s="611" t="s">
        <v>70</v>
      </c>
      <c r="AN14" s="612"/>
      <c r="AO14" s="613" t="s">
        <v>69</v>
      </c>
      <c r="AP14" s="614"/>
      <c r="AQ14" s="611" t="s">
        <v>70</v>
      </c>
      <c r="AR14" s="612"/>
      <c r="AS14" s="613" t="s">
        <v>69</v>
      </c>
      <c r="AT14" s="614"/>
      <c r="AU14" s="611" t="s">
        <v>70</v>
      </c>
      <c r="AV14" s="612"/>
      <c r="AW14" s="613" t="s">
        <v>69</v>
      </c>
      <c r="AX14" s="614"/>
      <c r="AY14" s="611" t="s">
        <v>70</v>
      </c>
      <c r="AZ14" s="612"/>
      <c r="BA14" s="613" t="s">
        <v>69</v>
      </c>
      <c r="BB14" s="614"/>
      <c r="BC14" s="611" t="s">
        <v>70</v>
      </c>
      <c r="BD14" s="612"/>
      <c r="BE14" s="613" t="s">
        <v>69</v>
      </c>
      <c r="BF14" s="614"/>
      <c r="BG14" s="611" t="s">
        <v>70</v>
      </c>
      <c r="BH14" s="612"/>
      <c r="BI14" s="613" t="s">
        <v>69</v>
      </c>
      <c r="BJ14" s="614"/>
      <c r="BK14" s="611" t="s">
        <v>70</v>
      </c>
      <c r="BL14" s="612"/>
    </row>
    <row r="15" spans="1:64" ht="23.1" customHeight="1" x14ac:dyDescent="0.3">
      <c r="B15" s="594">
        <f>IF(ISERROR(V5),,(V5))</f>
        <v>0</v>
      </c>
      <c r="C15" s="595"/>
      <c r="D15" s="3" t="str">
        <f t="shared" ref="D15:D45" si="0">TEXT(B15,"aaa")</f>
        <v>土</v>
      </c>
      <c r="E15" s="617"/>
      <c r="F15" s="557"/>
      <c r="G15" s="610"/>
      <c r="H15" s="555"/>
      <c r="I15" s="617"/>
      <c r="J15" s="557"/>
      <c r="K15" s="610"/>
      <c r="L15" s="555"/>
      <c r="M15" s="617"/>
      <c r="N15" s="557"/>
      <c r="O15" s="610"/>
      <c r="P15" s="555"/>
      <c r="Q15" s="617"/>
      <c r="R15" s="557"/>
      <c r="S15" s="610"/>
      <c r="T15" s="555"/>
      <c r="U15" s="617"/>
      <c r="V15" s="557"/>
      <c r="W15" s="610"/>
      <c r="X15" s="555"/>
      <c r="Y15" s="617"/>
      <c r="Z15" s="557"/>
      <c r="AA15" s="610"/>
      <c r="AB15" s="555"/>
      <c r="AC15" s="617"/>
      <c r="AD15" s="557"/>
      <c r="AE15" s="610"/>
      <c r="AF15" s="555"/>
      <c r="AG15" s="617"/>
      <c r="AH15" s="557"/>
      <c r="AI15" s="610"/>
      <c r="AJ15" s="555"/>
      <c r="AK15" s="617"/>
      <c r="AL15" s="557"/>
      <c r="AM15" s="610"/>
      <c r="AN15" s="555"/>
      <c r="AO15" s="617"/>
      <c r="AP15" s="557"/>
      <c r="AQ15" s="610"/>
      <c r="AR15" s="555"/>
      <c r="AS15" s="617"/>
      <c r="AT15" s="557"/>
      <c r="AU15" s="610"/>
      <c r="AV15" s="555"/>
      <c r="AW15" s="617"/>
      <c r="AX15" s="557"/>
      <c r="AY15" s="610"/>
      <c r="AZ15" s="555"/>
      <c r="BA15" s="617"/>
      <c r="BB15" s="557"/>
      <c r="BC15" s="610"/>
      <c r="BD15" s="555"/>
      <c r="BE15" s="617"/>
      <c r="BF15" s="557"/>
      <c r="BG15" s="610"/>
      <c r="BH15" s="555"/>
      <c r="BI15" s="617"/>
      <c r="BJ15" s="557"/>
      <c r="BK15" s="610"/>
      <c r="BL15" s="555"/>
    </row>
    <row r="16" spans="1:64" ht="23.1" customHeight="1" x14ac:dyDescent="0.3">
      <c r="B16" s="594">
        <f>IF(ISERROR(B15+1),,(B15+1))</f>
        <v>1</v>
      </c>
      <c r="C16" s="595"/>
      <c r="D16" s="3" t="str">
        <f t="shared" si="0"/>
        <v>日</v>
      </c>
      <c r="E16" s="617"/>
      <c r="F16" s="557"/>
      <c r="G16" s="610"/>
      <c r="H16" s="555"/>
      <c r="I16" s="617"/>
      <c r="J16" s="557"/>
      <c r="K16" s="610"/>
      <c r="L16" s="555"/>
      <c r="M16" s="617"/>
      <c r="N16" s="557"/>
      <c r="O16" s="610"/>
      <c r="P16" s="555"/>
      <c r="Q16" s="617"/>
      <c r="R16" s="557"/>
      <c r="S16" s="610"/>
      <c r="T16" s="555"/>
      <c r="U16" s="617"/>
      <c r="V16" s="557"/>
      <c r="W16" s="610"/>
      <c r="X16" s="555"/>
      <c r="Y16" s="617"/>
      <c r="Z16" s="557"/>
      <c r="AA16" s="610"/>
      <c r="AB16" s="555"/>
      <c r="AC16" s="617"/>
      <c r="AD16" s="557"/>
      <c r="AE16" s="610"/>
      <c r="AF16" s="555"/>
      <c r="AG16" s="617"/>
      <c r="AH16" s="557"/>
      <c r="AI16" s="610"/>
      <c r="AJ16" s="555"/>
      <c r="AK16" s="617"/>
      <c r="AL16" s="557"/>
      <c r="AM16" s="610"/>
      <c r="AN16" s="555"/>
      <c r="AO16" s="617"/>
      <c r="AP16" s="557"/>
      <c r="AQ16" s="610"/>
      <c r="AR16" s="555"/>
      <c r="AS16" s="617"/>
      <c r="AT16" s="557"/>
      <c r="AU16" s="610"/>
      <c r="AV16" s="555"/>
      <c r="AW16" s="617"/>
      <c r="AX16" s="557"/>
      <c r="AY16" s="610"/>
      <c r="AZ16" s="555"/>
      <c r="BA16" s="617"/>
      <c r="BB16" s="557"/>
      <c r="BC16" s="610"/>
      <c r="BD16" s="555"/>
      <c r="BE16" s="617"/>
      <c r="BF16" s="557"/>
      <c r="BG16" s="610"/>
      <c r="BH16" s="555"/>
      <c r="BI16" s="617"/>
      <c r="BJ16" s="557"/>
      <c r="BK16" s="610"/>
      <c r="BL16" s="555"/>
    </row>
    <row r="17" spans="2:64" ht="23.1" customHeight="1" x14ac:dyDescent="0.3">
      <c r="B17" s="594">
        <f t="shared" ref="B17:B45" si="1">IF(ISERROR(B16+1),,(B16+1))</f>
        <v>2</v>
      </c>
      <c r="C17" s="595"/>
      <c r="D17" s="3" t="str">
        <f t="shared" si="0"/>
        <v>月</v>
      </c>
      <c r="E17" s="617"/>
      <c r="F17" s="557"/>
      <c r="G17" s="610"/>
      <c r="H17" s="555"/>
      <c r="I17" s="617"/>
      <c r="J17" s="557"/>
      <c r="K17" s="610"/>
      <c r="L17" s="555"/>
      <c r="M17" s="617"/>
      <c r="N17" s="557"/>
      <c r="O17" s="610"/>
      <c r="P17" s="555"/>
      <c r="Q17" s="617"/>
      <c r="R17" s="557"/>
      <c r="S17" s="610"/>
      <c r="T17" s="555"/>
      <c r="U17" s="617"/>
      <c r="V17" s="557"/>
      <c r="W17" s="610"/>
      <c r="X17" s="555"/>
      <c r="Y17" s="617"/>
      <c r="Z17" s="557"/>
      <c r="AA17" s="610"/>
      <c r="AB17" s="555"/>
      <c r="AC17" s="617"/>
      <c r="AD17" s="557"/>
      <c r="AE17" s="610"/>
      <c r="AF17" s="555"/>
      <c r="AG17" s="617"/>
      <c r="AH17" s="557"/>
      <c r="AI17" s="610"/>
      <c r="AJ17" s="555"/>
      <c r="AK17" s="617"/>
      <c r="AL17" s="557"/>
      <c r="AM17" s="610"/>
      <c r="AN17" s="555"/>
      <c r="AO17" s="617"/>
      <c r="AP17" s="557"/>
      <c r="AQ17" s="610"/>
      <c r="AR17" s="555"/>
      <c r="AS17" s="617"/>
      <c r="AT17" s="557"/>
      <c r="AU17" s="610"/>
      <c r="AV17" s="555"/>
      <c r="AW17" s="617"/>
      <c r="AX17" s="557"/>
      <c r="AY17" s="610"/>
      <c r="AZ17" s="555"/>
      <c r="BA17" s="617"/>
      <c r="BB17" s="557"/>
      <c r="BC17" s="610"/>
      <c r="BD17" s="555"/>
      <c r="BE17" s="617"/>
      <c r="BF17" s="557"/>
      <c r="BG17" s="610"/>
      <c r="BH17" s="555"/>
      <c r="BI17" s="617"/>
      <c r="BJ17" s="557"/>
      <c r="BK17" s="610"/>
      <c r="BL17" s="555"/>
    </row>
    <row r="18" spans="2:64" ht="23.1" customHeight="1" x14ac:dyDescent="0.3">
      <c r="B18" s="594">
        <f t="shared" si="1"/>
        <v>3</v>
      </c>
      <c r="C18" s="595"/>
      <c r="D18" s="3" t="str">
        <f t="shared" si="0"/>
        <v>火</v>
      </c>
      <c r="E18" s="617"/>
      <c r="F18" s="557"/>
      <c r="G18" s="610"/>
      <c r="H18" s="555"/>
      <c r="I18" s="617"/>
      <c r="J18" s="557"/>
      <c r="K18" s="610"/>
      <c r="L18" s="555"/>
      <c r="M18" s="617"/>
      <c r="N18" s="557"/>
      <c r="O18" s="610"/>
      <c r="P18" s="555"/>
      <c r="Q18" s="617"/>
      <c r="R18" s="557"/>
      <c r="S18" s="610"/>
      <c r="T18" s="555"/>
      <c r="U18" s="617"/>
      <c r="V18" s="557"/>
      <c r="W18" s="610"/>
      <c r="X18" s="555"/>
      <c r="Y18" s="617"/>
      <c r="Z18" s="557"/>
      <c r="AA18" s="610"/>
      <c r="AB18" s="555"/>
      <c r="AC18" s="617"/>
      <c r="AD18" s="557"/>
      <c r="AE18" s="610"/>
      <c r="AF18" s="555"/>
      <c r="AG18" s="617"/>
      <c r="AH18" s="557"/>
      <c r="AI18" s="610"/>
      <c r="AJ18" s="555"/>
      <c r="AK18" s="617"/>
      <c r="AL18" s="557"/>
      <c r="AM18" s="610"/>
      <c r="AN18" s="555"/>
      <c r="AO18" s="617"/>
      <c r="AP18" s="557"/>
      <c r="AQ18" s="610"/>
      <c r="AR18" s="555"/>
      <c r="AS18" s="617"/>
      <c r="AT18" s="557"/>
      <c r="AU18" s="610"/>
      <c r="AV18" s="555"/>
      <c r="AW18" s="617"/>
      <c r="AX18" s="557"/>
      <c r="AY18" s="610"/>
      <c r="AZ18" s="555"/>
      <c r="BA18" s="617"/>
      <c r="BB18" s="557"/>
      <c r="BC18" s="610"/>
      <c r="BD18" s="555"/>
      <c r="BE18" s="617"/>
      <c r="BF18" s="557"/>
      <c r="BG18" s="610"/>
      <c r="BH18" s="555"/>
      <c r="BI18" s="617"/>
      <c r="BJ18" s="557"/>
      <c r="BK18" s="610"/>
      <c r="BL18" s="555"/>
    </row>
    <row r="19" spans="2:64" ht="23.1" customHeight="1" x14ac:dyDescent="0.3">
      <c r="B19" s="594">
        <f t="shared" si="1"/>
        <v>4</v>
      </c>
      <c r="C19" s="595"/>
      <c r="D19" s="3" t="str">
        <f t="shared" si="0"/>
        <v>水</v>
      </c>
      <c r="E19" s="617"/>
      <c r="F19" s="557"/>
      <c r="G19" s="610"/>
      <c r="H19" s="555"/>
      <c r="I19" s="617"/>
      <c r="J19" s="557"/>
      <c r="K19" s="610"/>
      <c r="L19" s="555"/>
      <c r="M19" s="617"/>
      <c r="N19" s="557"/>
      <c r="O19" s="610"/>
      <c r="P19" s="555"/>
      <c r="Q19" s="617"/>
      <c r="R19" s="557"/>
      <c r="S19" s="610"/>
      <c r="T19" s="555"/>
      <c r="U19" s="617"/>
      <c r="V19" s="557"/>
      <c r="W19" s="610"/>
      <c r="X19" s="555"/>
      <c r="Y19" s="617"/>
      <c r="Z19" s="557"/>
      <c r="AA19" s="610"/>
      <c r="AB19" s="555"/>
      <c r="AC19" s="617"/>
      <c r="AD19" s="557"/>
      <c r="AE19" s="610"/>
      <c r="AF19" s="555"/>
      <c r="AG19" s="617"/>
      <c r="AH19" s="557"/>
      <c r="AI19" s="610"/>
      <c r="AJ19" s="555"/>
      <c r="AK19" s="617"/>
      <c r="AL19" s="557"/>
      <c r="AM19" s="610"/>
      <c r="AN19" s="555"/>
      <c r="AO19" s="617"/>
      <c r="AP19" s="557"/>
      <c r="AQ19" s="610"/>
      <c r="AR19" s="555"/>
      <c r="AS19" s="617"/>
      <c r="AT19" s="557"/>
      <c r="AU19" s="610"/>
      <c r="AV19" s="555"/>
      <c r="AW19" s="617"/>
      <c r="AX19" s="557"/>
      <c r="AY19" s="610"/>
      <c r="AZ19" s="555"/>
      <c r="BA19" s="617"/>
      <c r="BB19" s="557"/>
      <c r="BC19" s="610"/>
      <c r="BD19" s="555"/>
      <c r="BE19" s="617"/>
      <c r="BF19" s="557"/>
      <c r="BG19" s="610"/>
      <c r="BH19" s="555"/>
      <c r="BI19" s="617"/>
      <c r="BJ19" s="557"/>
      <c r="BK19" s="610"/>
      <c r="BL19" s="555"/>
    </row>
    <row r="20" spans="2:64" ht="23.1" customHeight="1" x14ac:dyDescent="0.3">
      <c r="B20" s="594">
        <f t="shared" si="1"/>
        <v>5</v>
      </c>
      <c r="C20" s="595"/>
      <c r="D20" s="3" t="str">
        <f t="shared" si="0"/>
        <v>木</v>
      </c>
      <c r="E20" s="617"/>
      <c r="F20" s="557"/>
      <c r="G20" s="610"/>
      <c r="H20" s="555"/>
      <c r="I20" s="617"/>
      <c r="J20" s="557"/>
      <c r="K20" s="610"/>
      <c r="L20" s="555"/>
      <c r="M20" s="617"/>
      <c r="N20" s="557"/>
      <c r="O20" s="610"/>
      <c r="P20" s="555"/>
      <c r="Q20" s="617"/>
      <c r="R20" s="557"/>
      <c r="S20" s="610"/>
      <c r="T20" s="555"/>
      <c r="U20" s="617"/>
      <c r="V20" s="557"/>
      <c r="W20" s="610"/>
      <c r="X20" s="555"/>
      <c r="Y20" s="617"/>
      <c r="Z20" s="557"/>
      <c r="AA20" s="610"/>
      <c r="AB20" s="555"/>
      <c r="AC20" s="617"/>
      <c r="AD20" s="557"/>
      <c r="AE20" s="610"/>
      <c r="AF20" s="555"/>
      <c r="AG20" s="617"/>
      <c r="AH20" s="557"/>
      <c r="AI20" s="610"/>
      <c r="AJ20" s="555"/>
      <c r="AK20" s="617"/>
      <c r="AL20" s="557"/>
      <c r="AM20" s="610"/>
      <c r="AN20" s="555"/>
      <c r="AO20" s="617"/>
      <c r="AP20" s="557"/>
      <c r="AQ20" s="610"/>
      <c r="AR20" s="555"/>
      <c r="AS20" s="617"/>
      <c r="AT20" s="557"/>
      <c r="AU20" s="610"/>
      <c r="AV20" s="555"/>
      <c r="AW20" s="617"/>
      <c r="AX20" s="557"/>
      <c r="AY20" s="610"/>
      <c r="AZ20" s="555"/>
      <c r="BA20" s="617"/>
      <c r="BB20" s="557"/>
      <c r="BC20" s="610"/>
      <c r="BD20" s="555"/>
      <c r="BE20" s="617"/>
      <c r="BF20" s="557"/>
      <c r="BG20" s="610"/>
      <c r="BH20" s="555"/>
      <c r="BI20" s="617"/>
      <c r="BJ20" s="557"/>
      <c r="BK20" s="610"/>
      <c r="BL20" s="555"/>
    </row>
    <row r="21" spans="2:64" ht="23.1" customHeight="1" x14ac:dyDescent="0.3">
      <c r="B21" s="594">
        <f t="shared" si="1"/>
        <v>6</v>
      </c>
      <c r="C21" s="595"/>
      <c r="D21" s="3" t="str">
        <f t="shared" si="0"/>
        <v>金</v>
      </c>
      <c r="E21" s="617"/>
      <c r="F21" s="557"/>
      <c r="G21" s="610"/>
      <c r="H21" s="555"/>
      <c r="I21" s="617"/>
      <c r="J21" s="557"/>
      <c r="K21" s="610"/>
      <c r="L21" s="555"/>
      <c r="M21" s="617"/>
      <c r="N21" s="557"/>
      <c r="O21" s="610"/>
      <c r="P21" s="555"/>
      <c r="Q21" s="617"/>
      <c r="R21" s="557"/>
      <c r="S21" s="610"/>
      <c r="T21" s="555"/>
      <c r="U21" s="617"/>
      <c r="V21" s="557"/>
      <c r="W21" s="610"/>
      <c r="X21" s="555"/>
      <c r="Y21" s="617"/>
      <c r="Z21" s="557"/>
      <c r="AA21" s="610"/>
      <c r="AB21" s="555"/>
      <c r="AC21" s="617"/>
      <c r="AD21" s="557"/>
      <c r="AE21" s="610"/>
      <c r="AF21" s="555"/>
      <c r="AG21" s="617"/>
      <c r="AH21" s="557"/>
      <c r="AI21" s="610"/>
      <c r="AJ21" s="555"/>
      <c r="AK21" s="617"/>
      <c r="AL21" s="557"/>
      <c r="AM21" s="610"/>
      <c r="AN21" s="555"/>
      <c r="AO21" s="617"/>
      <c r="AP21" s="557"/>
      <c r="AQ21" s="610"/>
      <c r="AR21" s="555"/>
      <c r="AS21" s="617"/>
      <c r="AT21" s="557"/>
      <c r="AU21" s="610"/>
      <c r="AV21" s="555"/>
      <c r="AW21" s="617"/>
      <c r="AX21" s="557"/>
      <c r="AY21" s="610"/>
      <c r="AZ21" s="555"/>
      <c r="BA21" s="617"/>
      <c r="BB21" s="557"/>
      <c r="BC21" s="610"/>
      <c r="BD21" s="555"/>
      <c r="BE21" s="617"/>
      <c r="BF21" s="557"/>
      <c r="BG21" s="610"/>
      <c r="BH21" s="555"/>
      <c r="BI21" s="617"/>
      <c r="BJ21" s="557"/>
      <c r="BK21" s="610"/>
      <c r="BL21" s="555"/>
    </row>
    <row r="22" spans="2:64" ht="23.1" customHeight="1" x14ac:dyDescent="0.3">
      <c r="B22" s="594">
        <f t="shared" si="1"/>
        <v>7</v>
      </c>
      <c r="C22" s="595"/>
      <c r="D22" s="3" t="str">
        <f t="shared" si="0"/>
        <v>土</v>
      </c>
      <c r="E22" s="617"/>
      <c r="F22" s="557"/>
      <c r="G22" s="610"/>
      <c r="H22" s="555"/>
      <c r="I22" s="617"/>
      <c r="J22" s="557"/>
      <c r="K22" s="610"/>
      <c r="L22" s="555"/>
      <c r="M22" s="617"/>
      <c r="N22" s="557"/>
      <c r="O22" s="610"/>
      <c r="P22" s="555"/>
      <c r="Q22" s="617"/>
      <c r="R22" s="557"/>
      <c r="S22" s="610"/>
      <c r="T22" s="555"/>
      <c r="U22" s="617"/>
      <c r="V22" s="557"/>
      <c r="W22" s="610"/>
      <c r="X22" s="555"/>
      <c r="Y22" s="617"/>
      <c r="Z22" s="557"/>
      <c r="AA22" s="610"/>
      <c r="AB22" s="555"/>
      <c r="AC22" s="617"/>
      <c r="AD22" s="557"/>
      <c r="AE22" s="610"/>
      <c r="AF22" s="555"/>
      <c r="AG22" s="617"/>
      <c r="AH22" s="557"/>
      <c r="AI22" s="610"/>
      <c r="AJ22" s="555"/>
      <c r="AK22" s="617"/>
      <c r="AL22" s="557"/>
      <c r="AM22" s="610"/>
      <c r="AN22" s="555"/>
      <c r="AO22" s="617"/>
      <c r="AP22" s="557"/>
      <c r="AQ22" s="610"/>
      <c r="AR22" s="555"/>
      <c r="AS22" s="617"/>
      <c r="AT22" s="557"/>
      <c r="AU22" s="610"/>
      <c r="AV22" s="555"/>
      <c r="AW22" s="617"/>
      <c r="AX22" s="557"/>
      <c r="AY22" s="610"/>
      <c r="AZ22" s="555"/>
      <c r="BA22" s="617"/>
      <c r="BB22" s="557"/>
      <c r="BC22" s="610"/>
      <c r="BD22" s="555"/>
      <c r="BE22" s="617"/>
      <c r="BF22" s="557"/>
      <c r="BG22" s="610"/>
      <c r="BH22" s="555"/>
      <c r="BI22" s="617"/>
      <c r="BJ22" s="557"/>
      <c r="BK22" s="610"/>
      <c r="BL22" s="555"/>
    </row>
    <row r="23" spans="2:64" ht="23.1" customHeight="1" x14ac:dyDescent="0.3">
      <c r="B23" s="594">
        <f t="shared" si="1"/>
        <v>8</v>
      </c>
      <c r="C23" s="595"/>
      <c r="D23" s="3" t="str">
        <f t="shared" si="0"/>
        <v>日</v>
      </c>
      <c r="E23" s="617"/>
      <c r="F23" s="557"/>
      <c r="G23" s="610"/>
      <c r="H23" s="555"/>
      <c r="I23" s="617"/>
      <c r="J23" s="557"/>
      <c r="K23" s="610"/>
      <c r="L23" s="555"/>
      <c r="M23" s="617"/>
      <c r="N23" s="557"/>
      <c r="O23" s="610"/>
      <c r="P23" s="555"/>
      <c r="Q23" s="617"/>
      <c r="R23" s="557"/>
      <c r="S23" s="610"/>
      <c r="T23" s="555"/>
      <c r="U23" s="617"/>
      <c r="V23" s="557"/>
      <c r="W23" s="610"/>
      <c r="X23" s="555"/>
      <c r="Y23" s="617"/>
      <c r="Z23" s="557"/>
      <c r="AA23" s="610"/>
      <c r="AB23" s="555"/>
      <c r="AC23" s="617"/>
      <c r="AD23" s="557"/>
      <c r="AE23" s="610"/>
      <c r="AF23" s="555"/>
      <c r="AG23" s="617"/>
      <c r="AH23" s="557"/>
      <c r="AI23" s="610"/>
      <c r="AJ23" s="555"/>
      <c r="AK23" s="617"/>
      <c r="AL23" s="557"/>
      <c r="AM23" s="610"/>
      <c r="AN23" s="555"/>
      <c r="AO23" s="617"/>
      <c r="AP23" s="557"/>
      <c r="AQ23" s="610"/>
      <c r="AR23" s="555"/>
      <c r="AS23" s="617"/>
      <c r="AT23" s="557"/>
      <c r="AU23" s="610"/>
      <c r="AV23" s="555"/>
      <c r="AW23" s="617"/>
      <c r="AX23" s="557"/>
      <c r="AY23" s="610"/>
      <c r="AZ23" s="555"/>
      <c r="BA23" s="617"/>
      <c r="BB23" s="557"/>
      <c r="BC23" s="610"/>
      <c r="BD23" s="555"/>
      <c r="BE23" s="617"/>
      <c r="BF23" s="557"/>
      <c r="BG23" s="610"/>
      <c r="BH23" s="555"/>
      <c r="BI23" s="617"/>
      <c r="BJ23" s="557"/>
      <c r="BK23" s="610"/>
      <c r="BL23" s="555"/>
    </row>
    <row r="24" spans="2:64" ht="23.1" customHeight="1" x14ac:dyDescent="0.3">
      <c r="B24" s="594">
        <f t="shared" si="1"/>
        <v>9</v>
      </c>
      <c r="C24" s="595"/>
      <c r="D24" s="3" t="str">
        <f t="shared" si="0"/>
        <v>月</v>
      </c>
      <c r="E24" s="617"/>
      <c r="F24" s="557"/>
      <c r="G24" s="610"/>
      <c r="H24" s="555"/>
      <c r="I24" s="617"/>
      <c r="J24" s="557"/>
      <c r="K24" s="610"/>
      <c r="L24" s="555"/>
      <c r="M24" s="617"/>
      <c r="N24" s="557"/>
      <c r="O24" s="610"/>
      <c r="P24" s="555"/>
      <c r="Q24" s="617"/>
      <c r="R24" s="557"/>
      <c r="S24" s="610"/>
      <c r="T24" s="555"/>
      <c r="U24" s="617"/>
      <c r="V24" s="557"/>
      <c r="W24" s="610"/>
      <c r="X24" s="555"/>
      <c r="Y24" s="617"/>
      <c r="Z24" s="557"/>
      <c r="AA24" s="610"/>
      <c r="AB24" s="555"/>
      <c r="AC24" s="617"/>
      <c r="AD24" s="557"/>
      <c r="AE24" s="610"/>
      <c r="AF24" s="555"/>
      <c r="AG24" s="617"/>
      <c r="AH24" s="557"/>
      <c r="AI24" s="610"/>
      <c r="AJ24" s="555"/>
      <c r="AK24" s="617"/>
      <c r="AL24" s="557"/>
      <c r="AM24" s="610"/>
      <c r="AN24" s="555"/>
      <c r="AO24" s="617"/>
      <c r="AP24" s="557"/>
      <c r="AQ24" s="610"/>
      <c r="AR24" s="555"/>
      <c r="AS24" s="617"/>
      <c r="AT24" s="557"/>
      <c r="AU24" s="610"/>
      <c r="AV24" s="555"/>
      <c r="AW24" s="617"/>
      <c r="AX24" s="557"/>
      <c r="AY24" s="610"/>
      <c r="AZ24" s="555"/>
      <c r="BA24" s="617"/>
      <c r="BB24" s="557"/>
      <c r="BC24" s="610"/>
      <c r="BD24" s="555"/>
      <c r="BE24" s="617"/>
      <c r="BF24" s="557"/>
      <c r="BG24" s="610"/>
      <c r="BH24" s="555"/>
      <c r="BI24" s="617"/>
      <c r="BJ24" s="557"/>
      <c r="BK24" s="610"/>
      <c r="BL24" s="555"/>
    </row>
    <row r="25" spans="2:64" ht="23.1" customHeight="1" x14ac:dyDescent="0.3">
      <c r="B25" s="594">
        <f t="shared" si="1"/>
        <v>10</v>
      </c>
      <c r="C25" s="595"/>
      <c r="D25" s="3" t="str">
        <f t="shared" si="0"/>
        <v>火</v>
      </c>
      <c r="E25" s="617"/>
      <c r="F25" s="557"/>
      <c r="G25" s="610"/>
      <c r="H25" s="555"/>
      <c r="I25" s="617"/>
      <c r="J25" s="557"/>
      <c r="K25" s="610"/>
      <c r="L25" s="555"/>
      <c r="M25" s="617"/>
      <c r="N25" s="557"/>
      <c r="O25" s="610"/>
      <c r="P25" s="555"/>
      <c r="Q25" s="617"/>
      <c r="R25" s="557"/>
      <c r="S25" s="610"/>
      <c r="T25" s="555"/>
      <c r="U25" s="617"/>
      <c r="V25" s="557"/>
      <c r="W25" s="610"/>
      <c r="X25" s="555"/>
      <c r="Y25" s="617"/>
      <c r="Z25" s="557"/>
      <c r="AA25" s="610"/>
      <c r="AB25" s="555"/>
      <c r="AC25" s="617"/>
      <c r="AD25" s="557"/>
      <c r="AE25" s="610"/>
      <c r="AF25" s="555"/>
      <c r="AG25" s="617"/>
      <c r="AH25" s="557"/>
      <c r="AI25" s="610"/>
      <c r="AJ25" s="555"/>
      <c r="AK25" s="617"/>
      <c r="AL25" s="557"/>
      <c r="AM25" s="610"/>
      <c r="AN25" s="555"/>
      <c r="AO25" s="617"/>
      <c r="AP25" s="557"/>
      <c r="AQ25" s="610"/>
      <c r="AR25" s="555"/>
      <c r="AS25" s="617"/>
      <c r="AT25" s="557"/>
      <c r="AU25" s="610"/>
      <c r="AV25" s="555"/>
      <c r="AW25" s="617"/>
      <c r="AX25" s="557"/>
      <c r="AY25" s="610"/>
      <c r="AZ25" s="555"/>
      <c r="BA25" s="617"/>
      <c r="BB25" s="557"/>
      <c r="BC25" s="610"/>
      <c r="BD25" s="555"/>
      <c r="BE25" s="617"/>
      <c r="BF25" s="557"/>
      <c r="BG25" s="610"/>
      <c r="BH25" s="555"/>
      <c r="BI25" s="617"/>
      <c r="BJ25" s="557"/>
      <c r="BK25" s="610"/>
      <c r="BL25" s="555"/>
    </row>
    <row r="26" spans="2:64" ht="23.1" customHeight="1" x14ac:dyDescent="0.3">
      <c r="B26" s="594">
        <f t="shared" si="1"/>
        <v>11</v>
      </c>
      <c r="C26" s="595"/>
      <c r="D26" s="3" t="str">
        <f t="shared" si="0"/>
        <v>水</v>
      </c>
      <c r="E26" s="617"/>
      <c r="F26" s="557"/>
      <c r="G26" s="610"/>
      <c r="H26" s="555"/>
      <c r="I26" s="617"/>
      <c r="J26" s="557"/>
      <c r="K26" s="610"/>
      <c r="L26" s="555"/>
      <c r="M26" s="617"/>
      <c r="N26" s="557"/>
      <c r="O26" s="610"/>
      <c r="P26" s="555"/>
      <c r="Q26" s="617"/>
      <c r="R26" s="557"/>
      <c r="S26" s="610"/>
      <c r="T26" s="555"/>
      <c r="U26" s="617"/>
      <c r="V26" s="557"/>
      <c r="W26" s="610"/>
      <c r="X26" s="555"/>
      <c r="Y26" s="617"/>
      <c r="Z26" s="557"/>
      <c r="AA26" s="610"/>
      <c r="AB26" s="555"/>
      <c r="AC26" s="617"/>
      <c r="AD26" s="557"/>
      <c r="AE26" s="610"/>
      <c r="AF26" s="555"/>
      <c r="AG26" s="617"/>
      <c r="AH26" s="557"/>
      <c r="AI26" s="610"/>
      <c r="AJ26" s="555"/>
      <c r="AK26" s="617"/>
      <c r="AL26" s="557"/>
      <c r="AM26" s="610"/>
      <c r="AN26" s="555"/>
      <c r="AO26" s="617"/>
      <c r="AP26" s="557"/>
      <c r="AQ26" s="610"/>
      <c r="AR26" s="555"/>
      <c r="AS26" s="617"/>
      <c r="AT26" s="557"/>
      <c r="AU26" s="610"/>
      <c r="AV26" s="555"/>
      <c r="AW26" s="617"/>
      <c r="AX26" s="557"/>
      <c r="AY26" s="610"/>
      <c r="AZ26" s="555"/>
      <c r="BA26" s="617"/>
      <c r="BB26" s="557"/>
      <c r="BC26" s="610"/>
      <c r="BD26" s="555"/>
      <c r="BE26" s="617"/>
      <c r="BF26" s="557"/>
      <c r="BG26" s="610"/>
      <c r="BH26" s="555"/>
      <c r="BI26" s="617"/>
      <c r="BJ26" s="557"/>
      <c r="BK26" s="610"/>
      <c r="BL26" s="555"/>
    </row>
    <row r="27" spans="2:64" ht="23.1" customHeight="1" x14ac:dyDescent="0.3">
      <c r="B27" s="594">
        <f t="shared" si="1"/>
        <v>12</v>
      </c>
      <c r="C27" s="595"/>
      <c r="D27" s="3" t="str">
        <f t="shared" si="0"/>
        <v>木</v>
      </c>
      <c r="E27" s="617"/>
      <c r="F27" s="557"/>
      <c r="G27" s="610"/>
      <c r="H27" s="555"/>
      <c r="I27" s="617"/>
      <c r="J27" s="557"/>
      <c r="K27" s="610"/>
      <c r="L27" s="555"/>
      <c r="M27" s="617"/>
      <c r="N27" s="557"/>
      <c r="O27" s="610"/>
      <c r="P27" s="555"/>
      <c r="Q27" s="617"/>
      <c r="R27" s="557"/>
      <c r="S27" s="610"/>
      <c r="T27" s="555"/>
      <c r="U27" s="617"/>
      <c r="V27" s="557"/>
      <c r="W27" s="610"/>
      <c r="X27" s="555"/>
      <c r="Y27" s="617"/>
      <c r="Z27" s="557"/>
      <c r="AA27" s="610"/>
      <c r="AB27" s="555"/>
      <c r="AC27" s="617"/>
      <c r="AD27" s="557"/>
      <c r="AE27" s="610"/>
      <c r="AF27" s="555"/>
      <c r="AG27" s="617"/>
      <c r="AH27" s="557"/>
      <c r="AI27" s="610"/>
      <c r="AJ27" s="555"/>
      <c r="AK27" s="617"/>
      <c r="AL27" s="557"/>
      <c r="AM27" s="610"/>
      <c r="AN27" s="555"/>
      <c r="AO27" s="617"/>
      <c r="AP27" s="557"/>
      <c r="AQ27" s="610"/>
      <c r="AR27" s="555"/>
      <c r="AS27" s="617"/>
      <c r="AT27" s="557"/>
      <c r="AU27" s="610"/>
      <c r="AV27" s="555"/>
      <c r="AW27" s="617"/>
      <c r="AX27" s="557"/>
      <c r="AY27" s="610"/>
      <c r="AZ27" s="555"/>
      <c r="BA27" s="617"/>
      <c r="BB27" s="557"/>
      <c r="BC27" s="610"/>
      <c r="BD27" s="555"/>
      <c r="BE27" s="617"/>
      <c r="BF27" s="557"/>
      <c r="BG27" s="610"/>
      <c r="BH27" s="555"/>
      <c r="BI27" s="758"/>
      <c r="BJ27" s="759"/>
      <c r="BK27" s="760"/>
      <c r="BL27" s="761"/>
    </row>
    <row r="28" spans="2:64" ht="23.1" customHeight="1" x14ac:dyDescent="0.3">
      <c r="B28" s="594">
        <f t="shared" si="1"/>
        <v>13</v>
      </c>
      <c r="C28" s="595"/>
      <c r="D28" s="3" t="str">
        <f t="shared" si="0"/>
        <v>金</v>
      </c>
      <c r="E28" s="617"/>
      <c r="F28" s="557"/>
      <c r="G28" s="610"/>
      <c r="H28" s="555"/>
      <c r="I28" s="617"/>
      <c r="J28" s="557"/>
      <c r="K28" s="610"/>
      <c r="L28" s="555"/>
      <c r="M28" s="617"/>
      <c r="N28" s="557"/>
      <c r="O28" s="610"/>
      <c r="P28" s="555"/>
      <c r="Q28" s="617"/>
      <c r="R28" s="557"/>
      <c r="S28" s="610"/>
      <c r="T28" s="555"/>
      <c r="U28" s="617"/>
      <c r="V28" s="557"/>
      <c r="W28" s="610"/>
      <c r="X28" s="555"/>
      <c r="Y28" s="617"/>
      <c r="Z28" s="557"/>
      <c r="AA28" s="610"/>
      <c r="AB28" s="555"/>
      <c r="AC28" s="617"/>
      <c r="AD28" s="557"/>
      <c r="AE28" s="610"/>
      <c r="AF28" s="555"/>
      <c r="AG28" s="617"/>
      <c r="AH28" s="557"/>
      <c r="AI28" s="610"/>
      <c r="AJ28" s="555"/>
      <c r="AK28" s="617"/>
      <c r="AL28" s="557"/>
      <c r="AM28" s="610"/>
      <c r="AN28" s="555"/>
      <c r="AO28" s="617"/>
      <c r="AP28" s="557"/>
      <c r="AQ28" s="610"/>
      <c r="AR28" s="555"/>
      <c r="AS28" s="617"/>
      <c r="AT28" s="557"/>
      <c r="AU28" s="610"/>
      <c r="AV28" s="555"/>
      <c r="AW28" s="617"/>
      <c r="AX28" s="557"/>
      <c r="AY28" s="610"/>
      <c r="AZ28" s="555"/>
      <c r="BA28" s="617"/>
      <c r="BB28" s="557"/>
      <c r="BC28" s="610"/>
      <c r="BD28" s="555"/>
      <c r="BE28" s="617"/>
      <c r="BF28" s="557"/>
      <c r="BG28" s="610"/>
      <c r="BH28" s="555"/>
      <c r="BI28" s="758"/>
      <c r="BJ28" s="759"/>
      <c r="BK28" s="760"/>
      <c r="BL28" s="761"/>
    </row>
    <row r="29" spans="2:64" ht="23.1" customHeight="1" x14ac:dyDescent="0.3">
      <c r="B29" s="594">
        <f t="shared" si="1"/>
        <v>14</v>
      </c>
      <c r="C29" s="595"/>
      <c r="D29" s="3" t="str">
        <f t="shared" si="0"/>
        <v>土</v>
      </c>
      <c r="E29" s="617"/>
      <c r="F29" s="557"/>
      <c r="G29" s="610"/>
      <c r="H29" s="555"/>
      <c r="I29" s="617"/>
      <c r="J29" s="557"/>
      <c r="K29" s="610"/>
      <c r="L29" s="555"/>
      <c r="M29" s="617"/>
      <c r="N29" s="557"/>
      <c r="O29" s="610"/>
      <c r="P29" s="555"/>
      <c r="Q29" s="617"/>
      <c r="R29" s="557"/>
      <c r="S29" s="610"/>
      <c r="T29" s="555"/>
      <c r="U29" s="617"/>
      <c r="V29" s="557"/>
      <c r="W29" s="610"/>
      <c r="X29" s="555"/>
      <c r="Y29" s="617"/>
      <c r="Z29" s="557"/>
      <c r="AA29" s="610"/>
      <c r="AB29" s="555"/>
      <c r="AC29" s="617"/>
      <c r="AD29" s="557"/>
      <c r="AE29" s="610"/>
      <c r="AF29" s="555"/>
      <c r="AG29" s="617"/>
      <c r="AH29" s="557"/>
      <c r="AI29" s="610"/>
      <c r="AJ29" s="555"/>
      <c r="AK29" s="617"/>
      <c r="AL29" s="557"/>
      <c r="AM29" s="610"/>
      <c r="AN29" s="555"/>
      <c r="AO29" s="617"/>
      <c r="AP29" s="557"/>
      <c r="AQ29" s="610"/>
      <c r="AR29" s="555"/>
      <c r="AS29" s="617"/>
      <c r="AT29" s="557"/>
      <c r="AU29" s="610"/>
      <c r="AV29" s="555"/>
      <c r="AW29" s="617"/>
      <c r="AX29" s="557"/>
      <c r="AY29" s="610"/>
      <c r="AZ29" s="555"/>
      <c r="BA29" s="617"/>
      <c r="BB29" s="557"/>
      <c r="BC29" s="610"/>
      <c r="BD29" s="555"/>
      <c r="BE29" s="617"/>
      <c r="BF29" s="557"/>
      <c r="BG29" s="610"/>
      <c r="BH29" s="555"/>
      <c r="BI29" s="758"/>
      <c r="BJ29" s="759"/>
      <c r="BK29" s="760"/>
      <c r="BL29" s="761"/>
    </row>
    <row r="30" spans="2:64" ht="23.1" customHeight="1" x14ac:dyDescent="0.3">
      <c r="B30" s="594">
        <f t="shared" si="1"/>
        <v>15</v>
      </c>
      <c r="C30" s="595"/>
      <c r="D30" s="3" t="str">
        <f t="shared" si="0"/>
        <v>日</v>
      </c>
      <c r="E30" s="617"/>
      <c r="F30" s="557"/>
      <c r="G30" s="610"/>
      <c r="H30" s="555"/>
      <c r="I30" s="617"/>
      <c r="J30" s="557"/>
      <c r="K30" s="610"/>
      <c r="L30" s="555"/>
      <c r="M30" s="617"/>
      <c r="N30" s="557"/>
      <c r="O30" s="610"/>
      <c r="P30" s="555"/>
      <c r="Q30" s="617"/>
      <c r="R30" s="557"/>
      <c r="S30" s="610"/>
      <c r="T30" s="555"/>
      <c r="U30" s="617"/>
      <c r="V30" s="557"/>
      <c r="W30" s="610"/>
      <c r="X30" s="555"/>
      <c r="Y30" s="617"/>
      <c r="Z30" s="557"/>
      <c r="AA30" s="610"/>
      <c r="AB30" s="555"/>
      <c r="AC30" s="617"/>
      <c r="AD30" s="557"/>
      <c r="AE30" s="610"/>
      <c r="AF30" s="555"/>
      <c r="AG30" s="617"/>
      <c r="AH30" s="557"/>
      <c r="AI30" s="610"/>
      <c r="AJ30" s="555"/>
      <c r="AK30" s="617"/>
      <c r="AL30" s="557"/>
      <c r="AM30" s="610"/>
      <c r="AN30" s="555"/>
      <c r="AO30" s="617"/>
      <c r="AP30" s="557"/>
      <c r="AQ30" s="610"/>
      <c r="AR30" s="555"/>
      <c r="AS30" s="617"/>
      <c r="AT30" s="557"/>
      <c r="AU30" s="610"/>
      <c r="AV30" s="555"/>
      <c r="AW30" s="617"/>
      <c r="AX30" s="557"/>
      <c r="AY30" s="610"/>
      <c r="AZ30" s="555"/>
      <c r="BA30" s="617"/>
      <c r="BB30" s="557"/>
      <c r="BC30" s="610"/>
      <c r="BD30" s="555"/>
      <c r="BE30" s="617"/>
      <c r="BF30" s="557"/>
      <c r="BG30" s="610"/>
      <c r="BH30" s="555"/>
      <c r="BI30" s="758"/>
      <c r="BJ30" s="759"/>
      <c r="BK30" s="760"/>
      <c r="BL30" s="761"/>
    </row>
    <row r="31" spans="2:64" ht="23.1" customHeight="1" x14ac:dyDescent="0.3">
      <c r="B31" s="594">
        <f t="shared" si="1"/>
        <v>16</v>
      </c>
      <c r="C31" s="595"/>
      <c r="D31" s="3" t="str">
        <f t="shared" si="0"/>
        <v>月</v>
      </c>
      <c r="E31" s="617"/>
      <c r="F31" s="557"/>
      <c r="G31" s="610"/>
      <c r="H31" s="555"/>
      <c r="I31" s="617"/>
      <c r="J31" s="557"/>
      <c r="K31" s="610"/>
      <c r="L31" s="555"/>
      <c r="M31" s="617"/>
      <c r="N31" s="557"/>
      <c r="O31" s="610"/>
      <c r="P31" s="555"/>
      <c r="Q31" s="617"/>
      <c r="R31" s="557"/>
      <c r="S31" s="610"/>
      <c r="T31" s="555"/>
      <c r="U31" s="617"/>
      <c r="V31" s="557"/>
      <c r="W31" s="610"/>
      <c r="X31" s="555"/>
      <c r="Y31" s="617"/>
      <c r="Z31" s="557"/>
      <c r="AA31" s="610"/>
      <c r="AB31" s="555"/>
      <c r="AC31" s="617"/>
      <c r="AD31" s="557"/>
      <c r="AE31" s="610"/>
      <c r="AF31" s="555"/>
      <c r="AG31" s="617"/>
      <c r="AH31" s="557"/>
      <c r="AI31" s="610"/>
      <c r="AJ31" s="555"/>
      <c r="AK31" s="617"/>
      <c r="AL31" s="557"/>
      <c r="AM31" s="610"/>
      <c r="AN31" s="555"/>
      <c r="AO31" s="617"/>
      <c r="AP31" s="557"/>
      <c r="AQ31" s="610"/>
      <c r="AR31" s="555"/>
      <c r="AS31" s="617"/>
      <c r="AT31" s="557"/>
      <c r="AU31" s="610"/>
      <c r="AV31" s="555"/>
      <c r="AW31" s="617"/>
      <c r="AX31" s="557"/>
      <c r="AY31" s="610"/>
      <c r="AZ31" s="555"/>
      <c r="BA31" s="617"/>
      <c r="BB31" s="557"/>
      <c r="BC31" s="610"/>
      <c r="BD31" s="555"/>
      <c r="BE31" s="617"/>
      <c r="BF31" s="557"/>
      <c r="BG31" s="610"/>
      <c r="BH31" s="555"/>
      <c r="BI31" s="758"/>
      <c r="BJ31" s="759"/>
      <c r="BK31" s="760"/>
      <c r="BL31" s="761"/>
    </row>
    <row r="32" spans="2:64" ht="23.1" customHeight="1" x14ac:dyDescent="0.3">
      <c r="B32" s="594">
        <f t="shared" si="1"/>
        <v>17</v>
      </c>
      <c r="C32" s="595"/>
      <c r="D32" s="3" t="str">
        <f t="shared" si="0"/>
        <v>火</v>
      </c>
      <c r="E32" s="617"/>
      <c r="F32" s="557"/>
      <c r="G32" s="610"/>
      <c r="H32" s="555"/>
      <c r="I32" s="617"/>
      <c r="J32" s="557"/>
      <c r="K32" s="610"/>
      <c r="L32" s="555"/>
      <c r="M32" s="617"/>
      <c r="N32" s="557"/>
      <c r="O32" s="610"/>
      <c r="P32" s="555"/>
      <c r="Q32" s="617"/>
      <c r="R32" s="557"/>
      <c r="S32" s="610"/>
      <c r="T32" s="555"/>
      <c r="U32" s="617"/>
      <c r="V32" s="557"/>
      <c r="W32" s="610"/>
      <c r="X32" s="555"/>
      <c r="Y32" s="617"/>
      <c r="Z32" s="557"/>
      <c r="AA32" s="610"/>
      <c r="AB32" s="555"/>
      <c r="AC32" s="617"/>
      <c r="AD32" s="557"/>
      <c r="AE32" s="610"/>
      <c r="AF32" s="555"/>
      <c r="AG32" s="617"/>
      <c r="AH32" s="557"/>
      <c r="AI32" s="610"/>
      <c r="AJ32" s="555"/>
      <c r="AK32" s="617"/>
      <c r="AL32" s="557"/>
      <c r="AM32" s="610"/>
      <c r="AN32" s="555"/>
      <c r="AO32" s="617"/>
      <c r="AP32" s="557"/>
      <c r="AQ32" s="610"/>
      <c r="AR32" s="555"/>
      <c r="AS32" s="617"/>
      <c r="AT32" s="557"/>
      <c r="AU32" s="610"/>
      <c r="AV32" s="555"/>
      <c r="AW32" s="617"/>
      <c r="AX32" s="557"/>
      <c r="AY32" s="610"/>
      <c r="AZ32" s="555"/>
      <c r="BA32" s="617"/>
      <c r="BB32" s="557"/>
      <c r="BC32" s="610"/>
      <c r="BD32" s="555"/>
      <c r="BE32" s="617"/>
      <c r="BF32" s="557"/>
      <c r="BG32" s="610"/>
      <c r="BH32" s="555"/>
      <c r="BI32" s="758"/>
      <c r="BJ32" s="759"/>
      <c r="BK32" s="760"/>
      <c r="BL32" s="761"/>
    </row>
    <row r="33" spans="2:64" ht="23.1" customHeight="1" x14ac:dyDescent="0.3">
      <c r="B33" s="594">
        <f t="shared" si="1"/>
        <v>18</v>
      </c>
      <c r="C33" s="595"/>
      <c r="D33" s="3" t="str">
        <f t="shared" si="0"/>
        <v>水</v>
      </c>
      <c r="E33" s="617"/>
      <c r="F33" s="557"/>
      <c r="G33" s="610"/>
      <c r="H33" s="555"/>
      <c r="I33" s="617"/>
      <c r="J33" s="557"/>
      <c r="K33" s="610"/>
      <c r="L33" s="555"/>
      <c r="M33" s="617"/>
      <c r="N33" s="557"/>
      <c r="O33" s="610"/>
      <c r="P33" s="555"/>
      <c r="Q33" s="617"/>
      <c r="R33" s="557"/>
      <c r="S33" s="610"/>
      <c r="T33" s="555"/>
      <c r="U33" s="617"/>
      <c r="V33" s="557"/>
      <c r="W33" s="610"/>
      <c r="X33" s="555"/>
      <c r="Y33" s="617"/>
      <c r="Z33" s="557"/>
      <c r="AA33" s="610"/>
      <c r="AB33" s="555"/>
      <c r="AC33" s="617"/>
      <c r="AD33" s="557"/>
      <c r="AE33" s="610"/>
      <c r="AF33" s="555"/>
      <c r="AG33" s="617"/>
      <c r="AH33" s="557"/>
      <c r="AI33" s="610"/>
      <c r="AJ33" s="555"/>
      <c r="AK33" s="617"/>
      <c r="AL33" s="557"/>
      <c r="AM33" s="610"/>
      <c r="AN33" s="555"/>
      <c r="AO33" s="617"/>
      <c r="AP33" s="557"/>
      <c r="AQ33" s="610"/>
      <c r="AR33" s="555"/>
      <c r="AS33" s="617"/>
      <c r="AT33" s="557"/>
      <c r="AU33" s="610"/>
      <c r="AV33" s="555"/>
      <c r="AW33" s="617"/>
      <c r="AX33" s="557"/>
      <c r="AY33" s="610"/>
      <c r="AZ33" s="555"/>
      <c r="BA33" s="617"/>
      <c r="BB33" s="557"/>
      <c r="BC33" s="610"/>
      <c r="BD33" s="555"/>
      <c r="BE33" s="617"/>
      <c r="BF33" s="557"/>
      <c r="BG33" s="610"/>
      <c r="BH33" s="555"/>
      <c r="BI33" s="758"/>
      <c r="BJ33" s="759"/>
      <c r="BK33" s="760"/>
      <c r="BL33" s="761"/>
    </row>
    <row r="34" spans="2:64" ht="23.1" customHeight="1" x14ac:dyDescent="0.3">
      <c r="B34" s="594">
        <f t="shared" si="1"/>
        <v>19</v>
      </c>
      <c r="C34" s="595"/>
      <c r="D34" s="3" t="str">
        <f t="shared" si="0"/>
        <v>木</v>
      </c>
      <c r="E34" s="617"/>
      <c r="F34" s="557"/>
      <c r="G34" s="610"/>
      <c r="H34" s="555"/>
      <c r="I34" s="617"/>
      <c r="J34" s="557"/>
      <c r="K34" s="610"/>
      <c r="L34" s="555"/>
      <c r="M34" s="617"/>
      <c r="N34" s="557"/>
      <c r="O34" s="610"/>
      <c r="P34" s="555"/>
      <c r="Q34" s="617"/>
      <c r="R34" s="557"/>
      <c r="S34" s="610"/>
      <c r="T34" s="555"/>
      <c r="U34" s="617"/>
      <c r="V34" s="557"/>
      <c r="W34" s="610"/>
      <c r="X34" s="555"/>
      <c r="Y34" s="617"/>
      <c r="Z34" s="557"/>
      <c r="AA34" s="610"/>
      <c r="AB34" s="555"/>
      <c r="AC34" s="617"/>
      <c r="AD34" s="557"/>
      <c r="AE34" s="610"/>
      <c r="AF34" s="555"/>
      <c r="AG34" s="617"/>
      <c r="AH34" s="557"/>
      <c r="AI34" s="610"/>
      <c r="AJ34" s="555"/>
      <c r="AK34" s="617"/>
      <c r="AL34" s="557"/>
      <c r="AM34" s="610"/>
      <c r="AN34" s="555"/>
      <c r="AO34" s="617"/>
      <c r="AP34" s="557"/>
      <c r="AQ34" s="610"/>
      <c r="AR34" s="555"/>
      <c r="AS34" s="553"/>
      <c r="AT34" s="617"/>
      <c r="AU34" s="610"/>
      <c r="AV34" s="555"/>
      <c r="AW34" s="617"/>
      <c r="AX34" s="557"/>
      <c r="AY34" s="610"/>
      <c r="AZ34" s="555"/>
      <c r="BA34" s="617"/>
      <c r="BB34" s="557"/>
      <c r="BC34" s="610"/>
      <c r="BD34" s="555"/>
      <c r="BE34" s="617"/>
      <c r="BF34" s="557"/>
      <c r="BG34" s="610"/>
      <c r="BH34" s="555"/>
      <c r="BI34" s="758"/>
      <c r="BJ34" s="759"/>
      <c r="BK34" s="760"/>
      <c r="BL34" s="761"/>
    </row>
    <row r="35" spans="2:64" ht="23.1" customHeight="1" x14ac:dyDescent="0.3">
      <c r="B35" s="594">
        <f t="shared" si="1"/>
        <v>20</v>
      </c>
      <c r="C35" s="595"/>
      <c r="D35" s="3" t="str">
        <f t="shared" si="0"/>
        <v>金</v>
      </c>
      <c r="E35" s="617"/>
      <c r="F35" s="557"/>
      <c r="G35" s="610"/>
      <c r="H35" s="555"/>
      <c r="I35" s="617"/>
      <c r="J35" s="557"/>
      <c r="K35" s="610"/>
      <c r="L35" s="555"/>
      <c r="M35" s="617"/>
      <c r="N35" s="557"/>
      <c r="O35" s="610"/>
      <c r="P35" s="555"/>
      <c r="Q35" s="617"/>
      <c r="R35" s="557"/>
      <c r="S35" s="610"/>
      <c r="T35" s="555"/>
      <c r="U35" s="617"/>
      <c r="V35" s="557"/>
      <c r="W35" s="610"/>
      <c r="X35" s="555"/>
      <c r="Y35" s="617"/>
      <c r="Z35" s="557"/>
      <c r="AA35" s="610"/>
      <c r="AB35" s="555"/>
      <c r="AC35" s="617"/>
      <c r="AD35" s="557"/>
      <c r="AE35" s="610"/>
      <c r="AF35" s="555"/>
      <c r="AG35" s="617"/>
      <c r="AH35" s="557"/>
      <c r="AI35" s="610"/>
      <c r="AJ35" s="555"/>
      <c r="AK35" s="617"/>
      <c r="AL35" s="557"/>
      <c r="AM35" s="610"/>
      <c r="AN35" s="555"/>
      <c r="AO35" s="617"/>
      <c r="AP35" s="557"/>
      <c r="AQ35" s="610"/>
      <c r="AR35" s="555"/>
      <c r="AS35" s="617"/>
      <c r="AT35" s="557"/>
      <c r="AU35" s="610"/>
      <c r="AV35" s="555"/>
      <c r="AW35" s="617"/>
      <c r="AX35" s="557"/>
      <c r="AY35" s="610"/>
      <c r="AZ35" s="555"/>
      <c r="BA35" s="617"/>
      <c r="BB35" s="557"/>
      <c r="BC35" s="610"/>
      <c r="BD35" s="555"/>
      <c r="BE35" s="617"/>
      <c r="BF35" s="557"/>
      <c r="BG35" s="610"/>
      <c r="BH35" s="555"/>
      <c r="BI35" s="758"/>
      <c r="BJ35" s="759"/>
      <c r="BK35" s="760"/>
      <c r="BL35" s="761"/>
    </row>
    <row r="36" spans="2:64" ht="23.1" customHeight="1" x14ac:dyDescent="0.3">
      <c r="B36" s="594">
        <f t="shared" si="1"/>
        <v>21</v>
      </c>
      <c r="C36" s="595"/>
      <c r="D36" s="3" t="str">
        <f t="shared" si="0"/>
        <v>土</v>
      </c>
      <c r="E36" s="617"/>
      <c r="F36" s="557"/>
      <c r="G36" s="610"/>
      <c r="H36" s="555"/>
      <c r="I36" s="617"/>
      <c r="J36" s="557"/>
      <c r="K36" s="610"/>
      <c r="L36" s="555"/>
      <c r="M36" s="617"/>
      <c r="N36" s="557"/>
      <c r="O36" s="610"/>
      <c r="P36" s="555"/>
      <c r="Q36" s="617"/>
      <c r="R36" s="557"/>
      <c r="S36" s="610"/>
      <c r="T36" s="555"/>
      <c r="U36" s="617"/>
      <c r="V36" s="557"/>
      <c r="W36" s="610"/>
      <c r="X36" s="555"/>
      <c r="Y36" s="617"/>
      <c r="Z36" s="557"/>
      <c r="AA36" s="610"/>
      <c r="AB36" s="555"/>
      <c r="AC36" s="617"/>
      <c r="AD36" s="557"/>
      <c r="AE36" s="610"/>
      <c r="AF36" s="555"/>
      <c r="AG36" s="617"/>
      <c r="AH36" s="557"/>
      <c r="AI36" s="610"/>
      <c r="AJ36" s="555"/>
      <c r="AK36" s="617"/>
      <c r="AL36" s="557"/>
      <c r="AM36" s="610"/>
      <c r="AN36" s="555"/>
      <c r="AO36" s="617"/>
      <c r="AP36" s="557"/>
      <c r="AQ36" s="610"/>
      <c r="AR36" s="555"/>
      <c r="AS36" s="617"/>
      <c r="AT36" s="557"/>
      <c r="AU36" s="610"/>
      <c r="AV36" s="555"/>
      <c r="AW36" s="617"/>
      <c r="AX36" s="557"/>
      <c r="AY36" s="610"/>
      <c r="AZ36" s="555"/>
      <c r="BA36" s="617"/>
      <c r="BB36" s="557"/>
      <c r="BC36" s="610"/>
      <c r="BD36" s="555"/>
      <c r="BE36" s="617"/>
      <c r="BF36" s="557"/>
      <c r="BG36" s="610"/>
      <c r="BH36" s="555"/>
      <c r="BI36" s="758"/>
      <c r="BJ36" s="759"/>
      <c r="BK36" s="760"/>
      <c r="BL36" s="761"/>
    </row>
    <row r="37" spans="2:64" ht="23.1" customHeight="1" x14ac:dyDescent="0.3">
      <c r="B37" s="594">
        <f t="shared" si="1"/>
        <v>22</v>
      </c>
      <c r="C37" s="595"/>
      <c r="D37" s="3" t="str">
        <f t="shared" si="0"/>
        <v>日</v>
      </c>
      <c r="E37" s="617"/>
      <c r="F37" s="557"/>
      <c r="G37" s="610"/>
      <c r="H37" s="555"/>
      <c r="I37" s="617"/>
      <c r="J37" s="557"/>
      <c r="K37" s="610"/>
      <c r="L37" s="555"/>
      <c r="M37" s="617"/>
      <c r="N37" s="557"/>
      <c r="O37" s="610"/>
      <c r="P37" s="555"/>
      <c r="Q37" s="617"/>
      <c r="R37" s="557"/>
      <c r="S37" s="610"/>
      <c r="T37" s="555"/>
      <c r="U37" s="617"/>
      <c r="V37" s="557"/>
      <c r="W37" s="610"/>
      <c r="X37" s="555"/>
      <c r="Y37" s="617"/>
      <c r="Z37" s="557"/>
      <c r="AA37" s="610"/>
      <c r="AB37" s="555"/>
      <c r="AC37" s="617"/>
      <c r="AD37" s="557"/>
      <c r="AE37" s="610"/>
      <c r="AF37" s="555"/>
      <c r="AG37" s="617"/>
      <c r="AH37" s="557"/>
      <c r="AI37" s="610"/>
      <c r="AJ37" s="555"/>
      <c r="AK37" s="617"/>
      <c r="AL37" s="557"/>
      <c r="AM37" s="610"/>
      <c r="AN37" s="555"/>
      <c r="AO37" s="617"/>
      <c r="AP37" s="557"/>
      <c r="AQ37" s="610"/>
      <c r="AR37" s="555"/>
      <c r="AS37" s="553"/>
      <c r="AT37" s="617"/>
      <c r="AU37" s="610"/>
      <c r="AV37" s="555"/>
      <c r="AW37" s="617"/>
      <c r="AX37" s="557"/>
      <c r="AY37" s="610"/>
      <c r="AZ37" s="555"/>
      <c r="BA37" s="617"/>
      <c r="BB37" s="557"/>
      <c r="BC37" s="610"/>
      <c r="BD37" s="555"/>
      <c r="BE37" s="617"/>
      <c r="BF37" s="557"/>
      <c r="BG37" s="610"/>
      <c r="BH37" s="555"/>
      <c r="BI37" s="758"/>
      <c r="BJ37" s="759"/>
      <c r="BK37" s="760"/>
      <c r="BL37" s="761"/>
    </row>
    <row r="38" spans="2:64" ht="23.1" customHeight="1" x14ac:dyDescent="0.3">
      <c r="B38" s="594">
        <f t="shared" si="1"/>
        <v>23</v>
      </c>
      <c r="C38" s="595"/>
      <c r="D38" s="3" t="str">
        <f t="shared" si="0"/>
        <v>月</v>
      </c>
      <c r="E38" s="617"/>
      <c r="F38" s="557"/>
      <c r="G38" s="610"/>
      <c r="H38" s="555"/>
      <c r="I38" s="617"/>
      <c r="J38" s="557"/>
      <c r="K38" s="610"/>
      <c r="L38" s="555"/>
      <c r="M38" s="617"/>
      <c r="N38" s="557"/>
      <c r="O38" s="610"/>
      <c r="P38" s="555"/>
      <c r="Q38" s="617"/>
      <c r="R38" s="557"/>
      <c r="S38" s="610"/>
      <c r="T38" s="555"/>
      <c r="U38" s="617"/>
      <c r="V38" s="557"/>
      <c r="W38" s="610"/>
      <c r="X38" s="555"/>
      <c r="Y38" s="617"/>
      <c r="Z38" s="557"/>
      <c r="AA38" s="610"/>
      <c r="AB38" s="555"/>
      <c r="AC38" s="617"/>
      <c r="AD38" s="557"/>
      <c r="AE38" s="610"/>
      <c r="AF38" s="555"/>
      <c r="AG38" s="617"/>
      <c r="AH38" s="557"/>
      <c r="AI38" s="610"/>
      <c r="AJ38" s="555"/>
      <c r="AK38" s="617"/>
      <c r="AL38" s="557"/>
      <c r="AM38" s="610"/>
      <c r="AN38" s="555"/>
      <c r="AO38" s="617"/>
      <c r="AP38" s="557"/>
      <c r="AQ38" s="610"/>
      <c r="AR38" s="555"/>
      <c r="AS38" s="617"/>
      <c r="AT38" s="557"/>
      <c r="AU38" s="610"/>
      <c r="AV38" s="555"/>
      <c r="AW38" s="617"/>
      <c r="AX38" s="557"/>
      <c r="AY38" s="610"/>
      <c r="AZ38" s="555"/>
      <c r="BA38" s="617"/>
      <c r="BB38" s="557"/>
      <c r="BC38" s="610"/>
      <c r="BD38" s="555"/>
      <c r="BE38" s="617"/>
      <c r="BF38" s="557"/>
      <c r="BG38" s="610"/>
      <c r="BH38" s="555"/>
      <c r="BI38" s="758"/>
      <c r="BJ38" s="759"/>
      <c r="BK38" s="760"/>
      <c r="BL38" s="761"/>
    </row>
    <row r="39" spans="2:64" ht="23.1" customHeight="1" x14ac:dyDescent="0.3">
      <c r="B39" s="594">
        <f t="shared" si="1"/>
        <v>24</v>
      </c>
      <c r="C39" s="595"/>
      <c r="D39" s="3" t="str">
        <f t="shared" si="0"/>
        <v>火</v>
      </c>
      <c r="E39" s="617"/>
      <c r="F39" s="557"/>
      <c r="G39" s="610"/>
      <c r="H39" s="555"/>
      <c r="I39" s="617"/>
      <c r="J39" s="557"/>
      <c r="K39" s="610"/>
      <c r="L39" s="555"/>
      <c r="M39" s="617"/>
      <c r="N39" s="557"/>
      <c r="O39" s="610"/>
      <c r="P39" s="555"/>
      <c r="Q39" s="617"/>
      <c r="R39" s="557"/>
      <c r="S39" s="610"/>
      <c r="T39" s="555"/>
      <c r="U39" s="617"/>
      <c r="V39" s="557"/>
      <c r="W39" s="610"/>
      <c r="X39" s="555"/>
      <c r="Y39" s="617"/>
      <c r="Z39" s="557"/>
      <c r="AA39" s="610"/>
      <c r="AB39" s="555"/>
      <c r="AC39" s="617"/>
      <c r="AD39" s="557"/>
      <c r="AE39" s="610"/>
      <c r="AF39" s="555"/>
      <c r="AG39" s="617"/>
      <c r="AH39" s="557"/>
      <c r="AI39" s="610"/>
      <c r="AJ39" s="555"/>
      <c r="AK39" s="617"/>
      <c r="AL39" s="557"/>
      <c r="AM39" s="610"/>
      <c r="AN39" s="555"/>
      <c r="AO39" s="617"/>
      <c r="AP39" s="557"/>
      <c r="AQ39" s="610"/>
      <c r="AR39" s="555"/>
      <c r="AS39" s="553"/>
      <c r="AT39" s="617"/>
      <c r="AU39" s="610"/>
      <c r="AV39" s="555"/>
      <c r="AW39" s="617"/>
      <c r="AX39" s="557"/>
      <c r="AY39" s="610"/>
      <c r="AZ39" s="555"/>
      <c r="BA39" s="617"/>
      <c r="BB39" s="557"/>
      <c r="BC39" s="610"/>
      <c r="BD39" s="555"/>
      <c r="BE39" s="617"/>
      <c r="BF39" s="557"/>
      <c r="BG39" s="610"/>
      <c r="BH39" s="555"/>
      <c r="BI39" s="758"/>
      <c r="BJ39" s="759"/>
      <c r="BK39" s="760"/>
      <c r="BL39" s="761"/>
    </row>
    <row r="40" spans="2:64" ht="23.1" customHeight="1" x14ac:dyDescent="0.3">
      <c r="B40" s="594">
        <f t="shared" si="1"/>
        <v>25</v>
      </c>
      <c r="C40" s="595"/>
      <c r="D40" s="3" t="str">
        <f t="shared" si="0"/>
        <v>水</v>
      </c>
      <c r="E40" s="617"/>
      <c r="F40" s="557"/>
      <c r="G40" s="610"/>
      <c r="H40" s="555"/>
      <c r="I40" s="617"/>
      <c r="J40" s="557"/>
      <c r="K40" s="610"/>
      <c r="L40" s="555"/>
      <c r="M40" s="617"/>
      <c r="N40" s="557"/>
      <c r="O40" s="610"/>
      <c r="P40" s="555"/>
      <c r="Q40" s="617"/>
      <c r="R40" s="557"/>
      <c r="S40" s="610"/>
      <c r="T40" s="555"/>
      <c r="U40" s="617"/>
      <c r="V40" s="557"/>
      <c r="W40" s="610"/>
      <c r="X40" s="555"/>
      <c r="Y40" s="617"/>
      <c r="Z40" s="557"/>
      <c r="AA40" s="610"/>
      <c r="AB40" s="555"/>
      <c r="AC40" s="617"/>
      <c r="AD40" s="557"/>
      <c r="AE40" s="610"/>
      <c r="AF40" s="555"/>
      <c r="AG40" s="617"/>
      <c r="AH40" s="557"/>
      <c r="AI40" s="610"/>
      <c r="AJ40" s="555"/>
      <c r="AK40" s="617"/>
      <c r="AL40" s="557"/>
      <c r="AM40" s="610"/>
      <c r="AN40" s="555"/>
      <c r="AO40" s="617"/>
      <c r="AP40" s="557"/>
      <c r="AQ40" s="610"/>
      <c r="AR40" s="555"/>
      <c r="AS40" s="617"/>
      <c r="AT40" s="557"/>
      <c r="AU40" s="610"/>
      <c r="AV40" s="555"/>
      <c r="AW40" s="617"/>
      <c r="AX40" s="557"/>
      <c r="AY40" s="610"/>
      <c r="AZ40" s="555"/>
      <c r="BA40" s="617"/>
      <c r="BB40" s="557"/>
      <c r="BC40" s="610"/>
      <c r="BD40" s="555"/>
      <c r="BE40" s="617"/>
      <c r="BF40" s="557"/>
      <c r="BG40" s="610"/>
      <c r="BH40" s="555"/>
      <c r="BI40" s="758"/>
      <c r="BJ40" s="759"/>
      <c r="BK40" s="760"/>
      <c r="BL40" s="761"/>
    </row>
    <row r="41" spans="2:64" ht="23.1" customHeight="1" x14ac:dyDescent="0.3">
      <c r="B41" s="594">
        <f t="shared" si="1"/>
        <v>26</v>
      </c>
      <c r="C41" s="595"/>
      <c r="D41" s="3" t="str">
        <f t="shared" si="0"/>
        <v>木</v>
      </c>
      <c r="E41" s="617"/>
      <c r="F41" s="557"/>
      <c r="G41" s="610"/>
      <c r="H41" s="555"/>
      <c r="I41" s="617"/>
      <c r="J41" s="557"/>
      <c r="K41" s="610"/>
      <c r="L41" s="555"/>
      <c r="M41" s="617"/>
      <c r="N41" s="557"/>
      <c r="O41" s="610"/>
      <c r="P41" s="555"/>
      <c r="Q41" s="617"/>
      <c r="R41" s="557"/>
      <c r="S41" s="610"/>
      <c r="T41" s="555"/>
      <c r="U41" s="617"/>
      <c r="V41" s="557"/>
      <c r="W41" s="610"/>
      <c r="X41" s="555"/>
      <c r="Y41" s="617"/>
      <c r="Z41" s="557"/>
      <c r="AA41" s="610"/>
      <c r="AB41" s="555"/>
      <c r="AC41" s="617"/>
      <c r="AD41" s="557"/>
      <c r="AE41" s="610"/>
      <c r="AF41" s="555"/>
      <c r="AG41" s="617"/>
      <c r="AH41" s="557"/>
      <c r="AI41" s="610"/>
      <c r="AJ41" s="555"/>
      <c r="AK41" s="617"/>
      <c r="AL41" s="557"/>
      <c r="AM41" s="610"/>
      <c r="AN41" s="555"/>
      <c r="AO41" s="617"/>
      <c r="AP41" s="557"/>
      <c r="AQ41" s="610"/>
      <c r="AR41" s="555"/>
      <c r="AS41" s="617"/>
      <c r="AT41" s="557"/>
      <c r="AU41" s="610"/>
      <c r="AV41" s="555"/>
      <c r="AW41" s="617"/>
      <c r="AX41" s="557"/>
      <c r="AY41" s="610"/>
      <c r="AZ41" s="555"/>
      <c r="BA41" s="617"/>
      <c r="BB41" s="557"/>
      <c r="BC41" s="610"/>
      <c r="BD41" s="555"/>
      <c r="BE41" s="617"/>
      <c r="BF41" s="557"/>
      <c r="BG41" s="610"/>
      <c r="BH41" s="555"/>
      <c r="BI41" s="758"/>
      <c r="BJ41" s="759"/>
      <c r="BK41" s="760"/>
      <c r="BL41" s="761"/>
    </row>
    <row r="42" spans="2:64" ht="23.1" customHeight="1" x14ac:dyDescent="0.3">
      <c r="B42" s="594">
        <f t="shared" si="1"/>
        <v>27</v>
      </c>
      <c r="C42" s="595"/>
      <c r="D42" s="3" t="str">
        <f t="shared" si="0"/>
        <v>金</v>
      </c>
      <c r="E42" s="617"/>
      <c r="F42" s="557"/>
      <c r="G42" s="610"/>
      <c r="H42" s="555"/>
      <c r="I42" s="617"/>
      <c r="J42" s="557"/>
      <c r="K42" s="610"/>
      <c r="L42" s="555"/>
      <c r="M42" s="617"/>
      <c r="N42" s="557"/>
      <c r="O42" s="610"/>
      <c r="P42" s="555"/>
      <c r="Q42" s="617"/>
      <c r="R42" s="557"/>
      <c r="S42" s="610"/>
      <c r="T42" s="555"/>
      <c r="U42" s="617"/>
      <c r="V42" s="557"/>
      <c r="W42" s="610"/>
      <c r="X42" s="555"/>
      <c r="Y42" s="617"/>
      <c r="Z42" s="557"/>
      <c r="AA42" s="610"/>
      <c r="AB42" s="555"/>
      <c r="AC42" s="617"/>
      <c r="AD42" s="557"/>
      <c r="AE42" s="610"/>
      <c r="AF42" s="555"/>
      <c r="AG42" s="617"/>
      <c r="AH42" s="557"/>
      <c r="AI42" s="610"/>
      <c r="AJ42" s="555"/>
      <c r="AK42" s="617"/>
      <c r="AL42" s="557"/>
      <c r="AM42" s="610"/>
      <c r="AN42" s="555"/>
      <c r="AO42" s="617"/>
      <c r="AP42" s="557"/>
      <c r="AQ42" s="610"/>
      <c r="AR42" s="555"/>
      <c r="AS42" s="617"/>
      <c r="AT42" s="557"/>
      <c r="AU42" s="610"/>
      <c r="AV42" s="555"/>
      <c r="AW42" s="617"/>
      <c r="AX42" s="557"/>
      <c r="AY42" s="610"/>
      <c r="AZ42" s="555"/>
      <c r="BA42" s="617"/>
      <c r="BB42" s="557"/>
      <c r="BC42" s="610"/>
      <c r="BD42" s="555"/>
      <c r="BE42" s="617"/>
      <c r="BF42" s="557"/>
      <c r="BG42" s="610"/>
      <c r="BH42" s="555"/>
      <c r="BI42" s="758"/>
      <c r="BJ42" s="759"/>
      <c r="BK42" s="760"/>
      <c r="BL42" s="761"/>
    </row>
    <row r="43" spans="2:64" ht="23.1" customHeight="1" x14ac:dyDescent="0.3">
      <c r="B43" s="594">
        <f t="shared" si="1"/>
        <v>28</v>
      </c>
      <c r="C43" s="595"/>
      <c r="D43" s="3" t="str">
        <f t="shared" si="0"/>
        <v>土</v>
      </c>
      <c r="E43" s="617"/>
      <c r="F43" s="557"/>
      <c r="G43" s="610"/>
      <c r="H43" s="555"/>
      <c r="I43" s="617"/>
      <c r="J43" s="557"/>
      <c r="K43" s="610"/>
      <c r="L43" s="555"/>
      <c r="M43" s="617"/>
      <c r="N43" s="557"/>
      <c r="O43" s="610"/>
      <c r="P43" s="555"/>
      <c r="Q43" s="617"/>
      <c r="R43" s="557"/>
      <c r="S43" s="610"/>
      <c r="T43" s="555"/>
      <c r="U43" s="617"/>
      <c r="V43" s="557"/>
      <c r="W43" s="610"/>
      <c r="X43" s="555"/>
      <c r="Y43" s="617"/>
      <c r="Z43" s="557"/>
      <c r="AA43" s="610"/>
      <c r="AB43" s="555"/>
      <c r="AC43" s="617"/>
      <c r="AD43" s="557"/>
      <c r="AE43" s="610"/>
      <c r="AF43" s="555"/>
      <c r="AG43" s="617"/>
      <c r="AH43" s="557"/>
      <c r="AI43" s="610"/>
      <c r="AJ43" s="555"/>
      <c r="AK43" s="617"/>
      <c r="AL43" s="557"/>
      <c r="AM43" s="610"/>
      <c r="AN43" s="555"/>
      <c r="AO43" s="617"/>
      <c r="AP43" s="557"/>
      <c r="AQ43" s="610"/>
      <c r="AR43" s="555"/>
      <c r="AS43" s="617"/>
      <c r="AT43" s="557"/>
      <c r="AU43" s="610"/>
      <c r="AV43" s="555"/>
      <c r="AW43" s="617"/>
      <c r="AX43" s="557"/>
      <c r="AY43" s="610"/>
      <c r="AZ43" s="555"/>
      <c r="BA43" s="617"/>
      <c r="BB43" s="557"/>
      <c r="BC43" s="610"/>
      <c r="BD43" s="555"/>
      <c r="BE43" s="617"/>
      <c r="BF43" s="557"/>
      <c r="BG43" s="610"/>
      <c r="BH43" s="555"/>
      <c r="BI43" s="758"/>
      <c r="BJ43" s="759"/>
      <c r="BK43" s="760"/>
      <c r="BL43" s="761"/>
    </row>
    <row r="44" spans="2:64" ht="23.1" customHeight="1" x14ac:dyDescent="0.3">
      <c r="B44" s="594">
        <f t="shared" si="1"/>
        <v>29</v>
      </c>
      <c r="C44" s="595"/>
      <c r="D44" s="3" t="str">
        <f t="shared" si="0"/>
        <v>日</v>
      </c>
      <c r="E44" s="617"/>
      <c r="F44" s="557"/>
      <c r="G44" s="610"/>
      <c r="H44" s="555"/>
      <c r="I44" s="617"/>
      <c r="J44" s="557"/>
      <c r="K44" s="610"/>
      <c r="L44" s="555"/>
      <c r="M44" s="617"/>
      <c r="N44" s="557"/>
      <c r="O44" s="610"/>
      <c r="P44" s="555"/>
      <c r="Q44" s="617"/>
      <c r="R44" s="557"/>
      <c r="S44" s="610"/>
      <c r="T44" s="555"/>
      <c r="U44" s="617"/>
      <c r="V44" s="557"/>
      <c r="W44" s="610"/>
      <c r="X44" s="555"/>
      <c r="Y44" s="617"/>
      <c r="Z44" s="557"/>
      <c r="AA44" s="610"/>
      <c r="AB44" s="555"/>
      <c r="AC44" s="617"/>
      <c r="AD44" s="557"/>
      <c r="AE44" s="610"/>
      <c r="AF44" s="555"/>
      <c r="AG44" s="617"/>
      <c r="AH44" s="557"/>
      <c r="AI44" s="610"/>
      <c r="AJ44" s="555"/>
      <c r="AK44" s="617"/>
      <c r="AL44" s="557"/>
      <c r="AM44" s="610"/>
      <c r="AN44" s="555"/>
      <c r="AO44" s="617"/>
      <c r="AP44" s="557"/>
      <c r="AQ44" s="610"/>
      <c r="AR44" s="555"/>
      <c r="AS44" s="617"/>
      <c r="AT44" s="557"/>
      <c r="AU44" s="610"/>
      <c r="AV44" s="555"/>
      <c r="AW44" s="617"/>
      <c r="AX44" s="557"/>
      <c r="AY44" s="610"/>
      <c r="AZ44" s="555"/>
      <c r="BA44" s="617"/>
      <c r="BB44" s="557"/>
      <c r="BC44" s="610"/>
      <c r="BD44" s="555"/>
      <c r="BE44" s="617"/>
      <c r="BF44" s="557"/>
      <c r="BG44" s="610"/>
      <c r="BH44" s="555"/>
      <c r="BI44" s="758"/>
      <c r="BJ44" s="759"/>
      <c r="BK44" s="760"/>
      <c r="BL44" s="761"/>
    </row>
    <row r="45" spans="2:64" ht="23.1" customHeight="1" x14ac:dyDescent="0.3">
      <c r="B45" s="594">
        <f t="shared" si="1"/>
        <v>30</v>
      </c>
      <c r="C45" s="595"/>
      <c r="D45" s="3" t="str">
        <f t="shared" si="0"/>
        <v>月</v>
      </c>
      <c r="E45" s="617"/>
      <c r="F45" s="557"/>
      <c r="G45" s="610"/>
      <c r="H45" s="555"/>
      <c r="I45" s="617"/>
      <c r="J45" s="557"/>
      <c r="K45" s="610"/>
      <c r="L45" s="555"/>
      <c r="M45" s="617"/>
      <c r="N45" s="557"/>
      <c r="O45" s="610"/>
      <c r="P45" s="555"/>
      <c r="Q45" s="617"/>
      <c r="R45" s="557"/>
      <c r="S45" s="610"/>
      <c r="T45" s="555"/>
      <c r="U45" s="617"/>
      <c r="V45" s="557"/>
      <c r="W45" s="610"/>
      <c r="X45" s="555"/>
      <c r="Y45" s="617"/>
      <c r="Z45" s="557"/>
      <c r="AA45" s="610"/>
      <c r="AB45" s="555"/>
      <c r="AC45" s="617"/>
      <c r="AD45" s="557"/>
      <c r="AE45" s="610"/>
      <c r="AF45" s="555"/>
      <c r="AG45" s="617"/>
      <c r="AH45" s="557"/>
      <c r="AI45" s="610"/>
      <c r="AJ45" s="555"/>
      <c r="AK45" s="617"/>
      <c r="AL45" s="557"/>
      <c r="AM45" s="610"/>
      <c r="AN45" s="555"/>
      <c r="AO45" s="617"/>
      <c r="AP45" s="557"/>
      <c r="AQ45" s="610"/>
      <c r="AR45" s="555"/>
      <c r="AS45" s="617"/>
      <c r="AT45" s="557"/>
      <c r="AU45" s="610"/>
      <c r="AV45" s="555"/>
      <c r="AW45" s="617"/>
      <c r="AX45" s="557"/>
      <c r="AY45" s="610"/>
      <c r="AZ45" s="555"/>
      <c r="BA45" s="617"/>
      <c r="BB45" s="557"/>
      <c r="BC45" s="610"/>
      <c r="BD45" s="555"/>
      <c r="BE45" s="617"/>
      <c r="BF45" s="557"/>
      <c r="BG45" s="610"/>
      <c r="BH45" s="555"/>
      <c r="BI45" s="758"/>
      <c r="BJ45" s="759"/>
      <c r="BK45" s="760"/>
      <c r="BL45" s="761"/>
    </row>
    <row r="47" spans="2:64" ht="23.1" customHeight="1" x14ac:dyDescent="0.3">
      <c r="B47" s="624" t="s">
        <v>86</v>
      </c>
      <c r="C47" s="624"/>
      <c r="D47" s="624"/>
      <c r="E47" s="365"/>
      <c r="F47" s="365"/>
      <c r="G47" s="365"/>
      <c r="I47" s="365"/>
      <c r="J47" s="365"/>
      <c r="K47" s="365"/>
      <c r="M47" s="365"/>
      <c r="N47" s="365"/>
      <c r="O47" s="365"/>
      <c r="Q47" s="365"/>
      <c r="R47" s="365"/>
      <c r="S47" s="365"/>
      <c r="U47" s="365"/>
      <c r="V47" s="365"/>
      <c r="W47" s="365"/>
      <c r="Y47" s="365"/>
      <c r="Z47" s="365"/>
      <c r="AA47" s="365"/>
      <c r="AC47" s="365"/>
      <c r="AD47" s="365"/>
      <c r="AE47" s="365"/>
      <c r="AG47" s="365"/>
      <c r="AH47" s="365"/>
      <c r="AI47" s="365"/>
      <c r="AK47" s="365"/>
      <c r="AL47" s="365"/>
      <c r="AM47" s="365"/>
      <c r="AO47" s="365"/>
      <c r="AP47" s="365"/>
      <c r="AQ47" s="365"/>
      <c r="AS47" s="365"/>
      <c r="AT47" s="365"/>
      <c r="AU47" s="365"/>
      <c r="AW47" s="365"/>
      <c r="AX47" s="365"/>
      <c r="AY47" s="365"/>
      <c r="BA47" s="365"/>
      <c r="BB47" s="365"/>
      <c r="BC47" s="365"/>
      <c r="BE47" s="365"/>
      <c r="BF47" s="365"/>
      <c r="BG47" s="365"/>
      <c r="BI47" s="365"/>
      <c r="BJ47" s="365"/>
      <c r="BK47" s="365"/>
    </row>
    <row r="48" spans="2:64" ht="23.1" customHeight="1" x14ac:dyDescent="0.3">
      <c r="B48" s="375" t="s">
        <v>0</v>
      </c>
      <c r="C48" s="601"/>
      <c r="D48" s="376"/>
      <c r="E48" s="614" t="s">
        <v>72</v>
      </c>
      <c r="F48" s="614"/>
      <c r="G48" s="614" t="s">
        <v>73</v>
      </c>
      <c r="H48" s="637"/>
      <c r="I48" s="614" t="s">
        <v>72</v>
      </c>
      <c r="J48" s="614"/>
      <c r="K48" s="614" t="s">
        <v>73</v>
      </c>
      <c r="L48" s="637"/>
      <c r="M48" s="614" t="s">
        <v>72</v>
      </c>
      <c r="N48" s="614"/>
      <c r="O48" s="614" t="s">
        <v>73</v>
      </c>
      <c r="P48" s="637"/>
      <c r="Q48" s="614" t="s">
        <v>72</v>
      </c>
      <c r="R48" s="614"/>
      <c r="S48" s="614" t="s">
        <v>73</v>
      </c>
      <c r="T48" s="637"/>
      <c r="U48" s="614" t="s">
        <v>72</v>
      </c>
      <c r="V48" s="614"/>
      <c r="W48" s="614" t="s">
        <v>73</v>
      </c>
      <c r="X48" s="637"/>
      <c r="Y48" s="614" t="s">
        <v>72</v>
      </c>
      <c r="Z48" s="614"/>
      <c r="AA48" s="614" t="s">
        <v>73</v>
      </c>
      <c r="AB48" s="637"/>
      <c r="AC48" s="614" t="s">
        <v>72</v>
      </c>
      <c r="AD48" s="614"/>
      <c r="AE48" s="614" t="s">
        <v>73</v>
      </c>
      <c r="AF48" s="637"/>
      <c r="AG48" s="614" t="s">
        <v>72</v>
      </c>
      <c r="AH48" s="614"/>
      <c r="AI48" s="614" t="s">
        <v>73</v>
      </c>
      <c r="AJ48" s="637"/>
      <c r="AK48" s="614" t="s">
        <v>72</v>
      </c>
      <c r="AL48" s="614"/>
      <c r="AM48" s="614" t="s">
        <v>73</v>
      </c>
      <c r="AN48" s="637"/>
      <c r="AO48" s="614" t="s">
        <v>72</v>
      </c>
      <c r="AP48" s="614"/>
      <c r="AQ48" s="614" t="s">
        <v>73</v>
      </c>
      <c r="AR48" s="637"/>
      <c r="AS48" s="614" t="s">
        <v>72</v>
      </c>
      <c r="AT48" s="614"/>
      <c r="AU48" s="614" t="s">
        <v>73</v>
      </c>
      <c r="AV48" s="637"/>
      <c r="AW48" s="614" t="s">
        <v>72</v>
      </c>
      <c r="AX48" s="614"/>
      <c r="AY48" s="614" t="s">
        <v>73</v>
      </c>
      <c r="AZ48" s="637"/>
      <c r="BA48" s="614" t="s">
        <v>72</v>
      </c>
      <c r="BB48" s="614"/>
      <c r="BC48" s="614" t="s">
        <v>73</v>
      </c>
      <c r="BD48" s="637"/>
      <c r="BE48" s="614" t="s">
        <v>72</v>
      </c>
      <c r="BF48" s="614"/>
      <c r="BG48" s="614" t="s">
        <v>73</v>
      </c>
      <c r="BH48" s="637"/>
      <c r="BI48" s="614" t="s">
        <v>72</v>
      </c>
      <c r="BJ48" s="614"/>
      <c r="BK48" s="614" t="s">
        <v>73</v>
      </c>
      <c r="BL48" s="637"/>
    </row>
    <row r="49" spans="2:68" s="120" customFormat="1" ht="23.1" customHeight="1" x14ac:dyDescent="0.3">
      <c r="B49" s="749" t="s">
        <v>74</v>
      </c>
      <c r="C49" s="750"/>
      <c r="D49" s="750"/>
      <c r="E49" s="748">
        <f>G49/1.1</f>
        <v>0</v>
      </c>
      <c r="F49" s="634"/>
      <c r="G49" s="736"/>
      <c r="H49" s="737"/>
      <c r="I49" s="748">
        <f>K49/1.1</f>
        <v>0</v>
      </c>
      <c r="J49" s="634"/>
      <c r="K49" s="736"/>
      <c r="L49" s="737"/>
      <c r="M49" s="748">
        <f>O49/1.1</f>
        <v>0</v>
      </c>
      <c r="N49" s="634"/>
      <c r="O49" s="736"/>
      <c r="P49" s="737"/>
      <c r="Q49" s="748">
        <f>S49/1.1</f>
        <v>0</v>
      </c>
      <c r="R49" s="634"/>
      <c r="S49" s="736"/>
      <c r="T49" s="737"/>
      <c r="U49" s="748">
        <f>W49/1.1</f>
        <v>0</v>
      </c>
      <c r="V49" s="634"/>
      <c r="W49" s="736"/>
      <c r="X49" s="737"/>
      <c r="Y49" s="748">
        <f>AA49/1.1</f>
        <v>0</v>
      </c>
      <c r="Z49" s="634"/>
      <c r="AA49" s="736"/>
      <c r="AB49" s="737"/>
      <c r="AC49" s="748">
        <f>AE49/1.1</f>
        <v>0</v>
      </c>
      <c r="AD49" s="634"/>
      <c r="AE49" s="736"/>
      <c r="AF49" s="737"/>
      <c r="AG49" s="748">
        <f>AI49/1.1</f>
        <v>0</v>
      </c>
      <c r="AH49" s="634"/>
      <c r="AI49" s="736"/>
      <c r="AJ49" s="737"/>
      <c r="AK49" s="748">
        <f>AM49/1.1</f>
        <v>0</v>
      </c>
      <c r="AL49" s="634"/>
      <c r="AM49" s="736"/>
      <c r="AN49" s="737"/>
      <c r="AO49" s="748">
        <f>AQ49/1.1</f>
        <v>0</v>
      </c>
      <c r="AP49" s="634"/>
      <c r="AQ49" s="736"/>
      <c r="AR49" s="737"/>
      <c r="AS49" s="748">
        <f>AU49/1.1</f>
        <v>0</v>
      </c>
      <c r="AT49" s="634"/>
      <c r="AU49" s="736"/>
      <c r="AV49" s="737"/>
      <c r="AW49" s="748">
        <f>AY49/1.1</f>
        <v>0</v>
      </c>
      <c r="AX49" s="634"/>
      <c r="AY49" s="736"/>
      <c r="AZ49" s="737"/>
      <c r="BA49" s="748">
        <f>BC49/1.1</f>
        <v>0</v>
      </c>
      <c r="BB49" s="634"/>
      <c r="BC49" s="736"/>
      <c r="BD49" s="737"/>
      <c r="BE49" s="748">
        <f>BG49/1.1</f>
        <v>0</v>
      </c>
      <c r="BF49" s="634"/>
      <c r="BG49" s="736"/>
      <c r="BH49" s="737"/>
      <c r="BI49" s="748">
        <f>BK49/1.1</f>
        <v>0</v>
      </c>
      <c r="BJ49" s="634"/>
      <c r="BK49" s="736"/>
      <c r="BL49" s="635"/>
    </row>
    <row r="50" spans="2:68" s="120" customFormat="1" ht="23.1" customHeight="1" x14ac:dyDescent="0.3">
      <c r="B50" s="751" t="s">
        <v>75</v>
      </c>
      <c r="C50" s="752"/>
      <c r="D50" s="752"/>
      <c r="E50" s="748">
        <f t="shared" ref="E50:E53" si="2">G50/1.1</f>
        <v>0</v>
      </c>
      <c r="F50" s="634"/>
      <c r="G50" s="736"/>
      <c r="H50" s="737"/>
      <c r="I50" s="748">
        <f t="shared" ref="I50:I53" si="3">K50/1.1</f>
        <v>0</v>
      </c>
      <c r="J50" s="634"/>
      <c r="K50" s="736"/>
      <c r="L50" s="737"/>
      <c r="M50" s="748">
        <f t="shared" ref="M50:M53" si="4">O50/1.1</f>
        <v>0</v>
      </c>
      <c r="N50" s="634"/>
      <c r="O50" s="736"/>
      <c r="P50" s="737"/>
      <c r="Q50" s="748">
        <f t="shared" ref="Q50:Q53" si="5">S50/1.1</f>
        <v>0</v>
      </c>
      <c r="R50" s="634"/>
      <c r="S50" s="736"/>
      <c r="T50" s="737"/>
      <c r="U50" s="748">
        <f t="shared" ref="U50:U53" si="6">W50/1.1</f>
        <v>0</v>
      </c>
      <c r="V50" s="634"/>
      <c r="W50" s="736"/>
      <c r="X50" s="737"/>
      <c r="Y50" s="748">
        <f t="shared" ref="Y50:Y53" si="7">AA50/1.1</f>
        <v>0</v>
      </c>
      <c r="Z50" s="634"/>
      <c r="AA50" s="736"/>
      <c r="AB50" s="737"/>
      <c r="AC50" s="748">
        <f t="shared" ref="AC50:AC53" si="8">AE50/1.1</f>
        <v>0</v>
      </c>
      <c r="AD50" s="634"/>
      <c r="AE50" s="736"/>
      <c r="AF50" s="737"/>
      <c r="AG50" s="748">
        <f t="shared" ref="AG50:AG53" si="9">AI50/1.1</f>
        <v>0</v>
      </c>
      <c r="AH50" s="634"/>
      <c r="AI50" s="736"/>
      <c r="AJ50" s="737"/>
      <c r="AK50" s="748">
        <f t="shared" ref="AK50:AK53" si="10">AM50/1.1</f>
        <v>0</v>
      </c>
      <c r="AL50" s="634"/>
      <c r="AM50" s="736"/>
      <c r="AN50" s="737"/>
      <c r="AO50" s="748">
        <f t="shared" ref="AO50:AO53" si="11">AQ50/1.1</f>
        <v>0</v>
      </c>
      <c r="AP50" s="634"/>
      <c r="AQ50" s="736"/>
      <c r="AR50" s="737"/>
      <c r="AS50" s="748">
        <f t="shared" ref="AS50:AS53" si="12">AU50/1.1</f>
        <v>0</v>
      </c>
      <c r="AT50" s="634"/>
      <c r="AU50" s="736"/>
      <c r="AV50" s="737"/>
      <c r="AW50" s="748">
        <f t="shared" ref="AW50:AW53" si="13">AY50/1.1</f>
        <v>0</v>
      </c>
      <c r="AX50" s="634"/>
      <c r="AY50" s="736"/>
      <c r="AZ50" s="737"/>
      <c r="BA50" s="748">
        <f t="shared" ref="BA50:BA53" si="14">BC50/1.1</f>
        <v>0</v>
      </c>
      <c r="BB50" s="634"/>
      <c r="BC50" s="736"/>
      <c r="BD50" s="737"/>
      <c r="BE50" s="748">
        <f t="shared" ref="BE50:BE53" si="15">BG50/1.1</f>
        <v>0</v>
      </c>
      <c r="BF50" s="634"/>
      <c r="BG50" s="736"/>
      <c r="BH50" s="737"/>
      <c r="BI50" s="748">
        <f t="shared" ref="BI50:BI53" si="16">BK50/1.1</f>
        <v>0</v>
      </c>
      <c r="BJ50" s="634"/>
      <c r="BK50" s="736"/>
      <c r="BL50" s="635"/>
    </row>
    <row r="51" spans="2:68" s="120" customFormat="1" ht="23.1" customHeight="1" x14ac:dyDescent="0.3">
      <c r="B51" s="751" t="s">
        <v>82</v>
      </c>
      <c r="C51" s="752"/>
      <c r="D51" s="752"/>
      <c r="E51" s="748">
        <f t="shared" si="2"/>
        <v>0</v>
      </c>
      <c r="F51" s="634"/>
      <c r="G51" s="736"/>
      <c r="H51" s="737"/>
      <c r="I51" s="748">
        <f t="shared" si="3"/>
        <v>0</v>
      </c>
      <c r="J51" s="634"/>
      <c r="K51" s="736"/>
      <c r="L51" s="737"/>
      <c r="M51" s="748">
        <f t="shared" si="4"/>
        <v>0</v>
      </c>
      <c r="N51" s="634"/>
      <c r="O51" s="736"/>
      <c r="P51" s="737"/>
      <c r="Q51" s="748">
        <f t="shared" si="5"/>
        <v>0</v>
      </c>
      <c r="R51" s="634"/>
      <c r="S51" s="736"/>
      <c r="T51" s="737"/>
      <c r="U51" s="748">
        <f t="shared" si="6"/>
        <v>0</v>
      </c>
      <c r="V51" s="634"/>
      <c r="W51" s="736"/>
      <c r="X51" s="737"/>
      <c r="Y51" s="748">
        <f t="shared" si="7"/>
        <v>0</v>
      </c>
      <c r="Z51" s="634"/>
      <c r="AA51" s="736"/>
      <c r="AB51" s="737"/>
      <c r="AC51" s="748">
        <f t="shared" si="8"/>
        <v>0</v>
      </c>
      <c r="AD51" s="634"/>
      <c r="AE51" s="736"/>
      <c r="AF51" s="737"/>
      <c r="AG51" s="748">
        <f t="shared" si="9"/>
        <v>0</v>
      </c>
      <c r="AH51" s="634"/>
      <c r="AI51" s="736"/>
      <c r="AJ51" s="737"/>
      <c r="AK51" s="748">
        <f t="shared" si="10"/>
        <v>0</v>
      </c>
      <c r="AL51" s="634"/>
      <c r="AM51" s="736"/>
      <c r="AN51" s="737"/>
      <c r="AO51" s="748">
        <f t="shared" si="11"/>
        <v>0</v>
      </c>
      <c r="AP51" s="634"/>
      <c r="AQ51" s="736"/>
      <c r="AR51" s="737"/>
      <c r="AS51" s="748">
        <f t="shared" si="12"/>
        <v>0</v>
      </c>
      <c r="AT51" s="634"/>
      <c r="AU51" s="736"/>
      <c r="AV51" s="737"/>
      <c r="AW51" s="748">
        <f t="shared" si="13"/>
        <v>0</v>
      </c>
      <c r="AX51" s="634"/>
      <c r="AY51" s="736"/>
      <c r="AZ51" s="737"/>
      <c r="BA51" s="748">
        <f t="shared" si="14"/>
        <v>0</v>
      </c>
      <c r="BB51" s="634"/>
      <c r="BC51" s="736"/>
      <c r="BD51" s="737"/>
      <c r="BE51" s="748">
        <f t="shared" si="15"/>
        <v>0</v>
      </c>
      <c r="BF51" s="634"/>
      <c r="BG51" s="736"/>
      <c r="BH51" s="737"/>
      <c r="BI51" s="748">
        <f t="shared" si="16"/>
        <v>0</v>
      </c>
      <c r="BJ51" s="634"/>
      <c r="BK51" s="736"/>
      <c r="BL51" s="635"/>
    </row>
    <row r="52" spans="2:68" s="120" customFormat="1" ht="23.1" customHeight="1" x14ac:dyDescent="0.3">
      <c r="B52" s="652"/>
      <c r="C52" s="653"/>
      <c r="D52" s="653"/>
      <c r="E52" s="748">
        <f t="shared" si="2"/>
        <v>0</v>
      </c>
      <c r="F52" s="634"/>
      <c r="G52" s="736"/>
      <c r="H52" s="737"/>
      <c r="I52" s="748">
        <f t="shared" si="3"/>
        <v>0</v>
      </c>
      <c r="J52" s="634"/>
      <c r="K52" s="736"/>
      <c r="L52" s="737"/>
      <c r="M52" s="748">
        <f t="shared" si="4"/>
        <v>0</v>
      </c>
      <c r="N52" s="634"/>
      <c r="O52" s="736"/>
      <c r="P52" s="737"/>
      <c r="Q52" s="748">
        <f t="shared" si="5"/>
        <v>0</v>
      </c>
      <c r="R52" s="634"/>
      <c r="S52" s="736"/>
      <c r="T52" s="737"/>
      <c r="U52" s="748">
        <f t="shared" si="6"/>
        <v>0</v>
      </c>
      <c r="V52" s="634"/>
      <c r="W52" s="736"/>
      <c r="X52" s="737"/>
      <c r="Y52" s="748">
        <f t="shared" si="7"/>
        <v>0</v>
      </c>
      <c r="Z52" s="634"/>
      <c r="AA52" s="736"/>
      <c r="AB52" s="737"/>
      <c r="AC52" s="748">
        <f t="shared" si="8"/>
        <v>0</v>
      </c>
      <c r="AD52" s="634"/>
      <c r="AE52" s="736"/>
      <c r="AF52" s="737"/>
      <c r="AG52" s="748">
        <f t="shared" si="9"/>
        <v>0</v>
      </c>
      <c r="AH52" s="634"/>
      <c r="AI52" s="736"/>
      <c r="AJ52" s="737"/>
      <c r="AK52" s="748">
        <f t="shared" si="10"/>
        <v>0</v>
      </c>
      <c r="AL52" s="634"/>
      <c r="AM52" s="736"/>
      <c r="AN52" s="737"/>
      <c r="AO52" s="748">
        <f t="shared" si="11"/>
        <v>0</v>
      </c>
      <c r="AP52" s="634"/>
      <c r="AQ52" s="736"/>
      <c r="AR52" s="737"/>
      <c r="AS52" s="748">
        <f t="shared" si="12"/>
        <v>0</v>
      </c>
      <c r="AT52" s="634"/>
      <c r="AU52" s="736"/>
      <c r="AV52" s="737"/>
      <c r="AW52" s="748">
        <f t="shared" si="13"/>
        <v>0</v>
      </c>
      <c r="AX52" s="634"/>
      <c r="AY52" s="736"/>
      <c r="AZ52" s="737"/>
      <c r="BA52" s="748">
        <f t="shared" si="14"/>
        <v>0</v>
      </c>
      <c r="BB52" s="634"/>
      <c r="BC52" s="736"/>
      <c r="BD52" s="737"/>
      <c r="BE52" s="748">
        <f t="shared" si="15"/>
        <v>0</v>
      </c>
      <c r="BF52" s="634"/>
      <c r="BG52" s="736"/>
      <c r="BH52" s="737"/>
      <c r="BI52" s="748">
        <f t="shared" si="16"/>
        <v>0</v>
      </c>
      <c r="BJ52" s="634"/>
      <c r="BK52" s="736"/>
      <c r="BL52" s="635"/>
    </row>
    <row r="53" spans="2:68" s="120" customFormat="1" ht="23.1" customHeight="1" thickBot="1" x14ac:dyDescent="0.35">
      <c r="B53" s="645"/>
      <c r="C53" s="646"/>
      <c r="D53" s="646"/>
      <c r="E53" s="748">
        <f t="shared" si="2"/>
        <v>0</v>
      </c>
      <c r="F53" s="634"/>
      <c r="G53" s="736"/>
      <c r="H53" s="737"/>
      <c r="I53" s="748">
        <f t="shared" si="3"/>
        <v>0</v>
      </c>
      <c r="J53" s="634"/>
      <c r="K53" s="736"/>
      <c r="L53" s="737"/>
      <c r="M53" s="748">
        <f t="shared" si="4"/>
        <v>0</v>
      </c>
      <c r="N53" s="634"/>
      <c r="O53" s="736"/>
      <c r="P53" s="737"/>
      <c r="Q53" s="748">
        <f t="shared" si="5"/>
        <v>0</v>
      </c>
      <c r="R53" s="634"/>
      <c r="S53" s="736"/>
      <c r="T53" s="737"/>
      <c r="U53" s="748">
        <f t="shared" si="6"/>
        <v>0</v>
      </c>
      <c r="V53" s="634"/>
      <c r="W53" s="736"/>
      <c r="X53" s="737"/>
      <c r="Y53" s="748">
        <f t="shared" si="7"/>
        <v>0</v>
      </c>
      <c r="Z53" s="634"/>
      <c r="AA53" s="736"/>
      <c r="AB53" s="737"/>
      <c r="AC53" s="748">
        <f t="shared" si="8"/>
        <v>0</v>
      </c>
      <c r="AD53" s="634"/>
      <c r="AE53" s="736"/>
      <c r="AF53" s="737"/>
      <c r="AG53" s="748">
        <f t="shared" si="9"/>
        <v>0</v>
      </c>
      <c r="AH53" s="634"/>
      <c r="AI53" s="736"/>
      <c r="AJ53" s="737"/>
      <c r="AK53" s="748">
        <f t="shared" si="10"/>
        <v>0</v>
      </c>
      <c r="AL53" s="634"/>
      <c r="AM53" s="736"/>
      <c r="AN53" s="737"/>
      <c r="AO53" s="748">
        <f t="shared" si="11"/>
        <v>0</v>
      </c>
      <c r="AP53" s="634"/>
      <c r="AQ53" s="736"/>
      <c r="AR53" s="737"/>
      <c r="AS53" s="748">
        <f t="shared" si="12"/>
        <v>0</v>
      </c>
      <c r="AT53" s="634"/>
      <c r="AU53" s="736"/>
      <c r="AV53" s="737"/>
      <c r="AW53" s="748">
        <f t="shared" si="13"/>
        <v>0</v>
      </c>
      <c r="AX53" s="634"/>
      <c r="AY53" s="736"/>
      <c r="AZ53" s="737"/>
      <c r="BA53" s="748">
        <f t="shared" si="14"/>
        <v>0</v>
      </c>
      <c r="BB53" s="634"/>
      <c r="BC53" s="736"/>
      <c r="BD53" s="737"/>
      <c r="BE53" s="748">
        <f t="shared" si="15"/>
        <v>0</v>
      </c>
      <c r="BF53" s="634"/>
      <c r="BG53" s="736"/>
      <c r="BH53" s="737"/>
      <c r="BI53" s="748">
        <f t="shared" si="16"/>
        <v>0</v>
      </c>
      <c r="BJ53" s="634"/>
      <c r="BK53" s="736"/>
      <c r="BL53" s="635"/>
    </row>
    <row r="54" spans="2:68" s="120" customFormat="1" ht="23.1" customHeight="1" thickTop="1" x14ac:dyDescent="0.3">
      <c r="B54" s="753" t="s">
        <v>71</v>
      </c>
      <c r="C54" s="754"/>
      <c r="D54" s="755"/>
      <c r="E54" s="734">
        <f>SUM(E49:F53)</f>
        <v>0</v>
      </c>
      <c r="F54" s="734"/>
      <c r="G54" s="734">
        <f>SUM(G49:H53)</f>
        <v>0</v>
      </c>
      <c r="H54" s="735"/>
      <c r="I54" s="734">
        <f>SUM(I49:J53)</f>
        <v>0</v>
      </c>
      <c r="J54" s="734"/>
      <c r="K54" s="734">
        <f>SUM(K49:L53)</f>
        <v>0</v>
      </c>
      <c r="L54" s="735"/>
      <c r="M54" s="734">
        <f>SUM(M49:N53)</f>
        <v>0</v>
      </c>
      <c r="N54" s="734"/>
      <c r="O54" s="734">
        <f>SUM(O49:P53)</f>
        <v>0</v>
      </c>
      <c r="P54" s="735"/>
      <c r="Q54" s="734">
        <f>SUM(Q49:R53)</f>
        <v>0</v>
      </c>
      <c r="R54" s="734"/>
      <c r="S54" s="734">
        <f>SUM(S49:T53)</f>
        <v>0</v>
      </c>
      <c r="T54" s="735"/>
      <c r="U54" s="734">
        <f>SUM(U49:V53)</f>
        <v>0</v>
      </c>
      <c r="V54" s="734"/>
      <c r="W54" s="734">
        <f>SUM(W49:X53)</f>
        <v>0</v>
      </c>
      <c r="X54" s="735"/>
      <c r="Y54" s="734">
        <f>SUM(Y49:Z53)</f>
        <v>0</v>
      </c>
      <c r="Z54" s="734"/>
      <c r="AA54" s="734">
        <f>SUM(AA49:AB53)</f>
        <v>0</v>
      </c>
      <c r="AB54" s="735"/>
      <c r="AC54" s="734">
        <f>SUM(AC49:AD53)</f>
        <v>0</v>
      </c>
      <c r="AD54" s="734"/>
      <c r="AE54" s="734">
        <f>SUM(AE49:AF53)</f>
        <v>0</v>
      </c>
      <c r="AF54" s="735"/>
      <c r="AG54" s="734">
        <f>SUM(AG49:AH53)</f>
        <v>0</v>
      </c>
      <c r="AH54" s="734"/>
      <c r="AI54" s="734">
        <f>SUM(AI49:AJ53)</f>
        <v>0</v>
      </c>
      <c r="AJ54" s="735"/>
      <c r="AK54" s="734">
        <f>SUM(AK49:AL53)</f>
        <v>0</v>
      </c>
      <c r="AL54" s="734"/>
      <c r="AM54" s="734">
        <f>SUM(AM49:AN53)</f>
        <v>0</v>
      </c>
      <c r="AN54" s="735"/>
      <c r="AO54" s="734">
        <f>SUM(AO49:AP53)</f>
        <v>0</v>
      </c>
      <c r="AP54" s="734"/>
      <c r="AQ54" s="734">
        <f>SUM(AQ49:AR53)</f>
        <v>0</v>
      </c>
      <c r="AR54" s="735"/>
      <c r="AS54" s="734">
        <f>SUM(AS49:AT53)</f>
        <v>0</v>
      </c>
      <c r="AT54" s="734"/>
      <c r="AU54" s="734">
        <f>SUM(AU49:AV53)</f>
        <v>0</v>
      </c>
      <c r="AV54" s="735"/>
      <c r="AW54" s="734">
        <f>SUM(AW49:AX53)</f>
        <v>0</v>
      </c>
      <c r="AX54" s="734"/>
      <c r="AY54" s="734">
        <f>SUM(AY49:AZ53)</f>
        <v>0</v>
      </c>
      <c r="AZ54" s="735"/>
      <c r="BA54" s="734">
        <f>SUM(BA49:BB53)</f>
        <v>0</v>
      </c>
      <c r="BB54" s="734"/>
      <c r="BC54" s="734">
        <f>SUM(BC49:BD53)</f>
        <v>0</v>
      </c>
      <c r="BD54" s="735"/>
      <c r="BE54" s="734">
        <f>SUM(BE49:BF53)</f>
        <v>0</v>
      </c>
      <c r="BF54" s="734"/>
      <c r="BG54" s="734">
        <f>SUM(BG49:BH53)</f>
        <v>0</v>
      </c>
      <c r="BH54" s="735"/>
      <c r="BI54" s="734">
        <f>SUM(BI49:BJ53)</f>
        <v>0</v>
      </c>
      <c r="BJ54" s="734"/>
      <c r="BK54" s="734">
        <f>SUM(BK49:BL53)</f>
        <v>0</v>
      </c>
      <c r="BL54" s="735"/>
    </row>
    <row r="55" spans="2:68" ht="23.1" customHeight="1" x14ac:dyDescent="0.3">
      <c r="BM55" s="624" t="s">
        <v>125</v>
      </c>
      <c r="BN55" s="624"/>
      <c r="BO55" s="624"/>
    </row>
    <row r="56" spans="2:68" ht="23.1" customHeight="1" outlineLevel="1" x14ac:dyDescent="0.3">
      <c r="D56" s="4" t="s">
        <v>69</v>
      </c>
      <c r="E56" s="660">
        <f>E13*E12</f>
        <v>0</v>
      </c>
      <c r="F56" s="365"/>
      <c r="G56" s="365"/>
      <c r="H56" s="365"/>
      <c r="I56" s="660">
        <f>I13*I12</f>
        <v>0</v>
      </c>
      <c r="J56" s="365"/>
      <c r="K56" s="365"/>
      <c r="L56" s="365"/>
      <c r="M56" s="660">
        <f>M13*M12</f>
        <v>0</v>
      </c>
      <c r="N56" s="365"/>
      <c r="O56" s="365"/>
      <c r="P56" s="365"/>
      <c r="Q56" s="660">
        <f>Q13*Q12</f>
        <v>0</v>
      </c>
      <c r="R56" s="365"/>
      <c r="S56" s="365"/>
      <c r="T56" s="365"/>
      <c r="U56" s="660">
        <f>U13*U12</f>
        <v>0</v>
      </c>
      <c r="V56" s="365"/>
      <c r="W56" s="365"/>
      <c r="X56" s="365"/>
      <c r="Y56" s="660">
        <f>Y13*Y12</f>
        <v>0</v>
      </c>
      <c r="Z56" s="365"/>
      <c r="AA56" s="365"/>
      <c r="AB56" s="365"/>
      <c r="AC56" s="660">
        <f>AC13*AC12</f>
        <v>0</v>
      </c>
      <c r="AD56" s="365"/>
      <c r="AE56" s="365"/>
      <c r="AF56" s="365"/>
      <c r="AG56" s="660">
        <f>AG13*AG12</f>
        <v>0</v>
      </c>
      <c r="AH56" s="365"/>
      <c r="AI56" s="365"/>
      <c r="AJ56" s="365"/>
      <c r="AK56" s="660">
        <f>AK13*AK12</f>
        <v>0</v>
      </c>
      <c r="AL56" s="365"/>
      <c r="AM56" s="365"/>
      <c r="AN56" s="365"/>
      <c r="AO56" s="660">
        <f>AO13*AO12</f>
        <v>0</v>
      </c>
      <c r="AP56" s="365"/>
      <c r="AQ56" s="365"/>
      <c r="AR56" s="365"/>
      <c r="AS56" s="660">
        <f>AS13*AS12</f>
        <v>0</v>
      </c>
      <c r="AT56" s="365"/>
      <c r="AU56" s="365"/>
      <c r="AV56" s="365"/>
      <c r="AW56" s="660">
        <f>AW13*AW12</f>
        <v>0</v>
      </c>
      <c r="AX56" s="365"/>
      <c r="AY56" s="365"/>
      <c r="AZ56" s="365"/>
      <c r="BA56" s="660">
        <f>BA13*BA12</f>
        <v>0</v>
      </c>
      <c r="BB56" s="365"/>
      <c r="BC56" s="365"/>
      <c r="BD56" s="365"/>
      <c r="BE56" s="660">
        <f>BE13*BE12</f>
        <v>0</v>
      </c>
      <c r="BF56" s="365"/>
      <c r="BG56" s="365"/>
      <c r="BH56" s="365"/>
      <c r="BI56" s="660">
        <f>BI13*BI12</f>
        <v>0</v>
      </c>
      <c r="BJ56" s="365"/>
      <c r="BK56" s="365"/>
      <c r="BL56" s="365"/>
      <c r="BM56" s="733">
        <f>SUM(E56:BL56)</f>
        <v>0</v>
      </c>
      <c r="BN56" s="624"/>
      <c r="BO56" s="624"/>
    </row>
    <row r="57" spans="2:68" ht="23.1" customHeight="1" outlineLevel="1" x14ac:dyDescent="0.3">
      <c r="D57" s="4" t="s">
        <v>76</v>
      </c>
      <c r="E57" s="660">
        <f>G12*G13</f>
        <v>0</v>
      </c>
      <c r="F57" s="365"/>
      <c r="G57" s="365"/>
      <c r="H57" s="365"/>
      <c r="I57" s="660">
        <f t="shared" ref="I57" si="17">K12*K13</f>
        <v>0</v>
      </c>
      <c r="J57" s="365"/>
      <c r="K57" s="365"/>
      <c r="L57" s="365"/>
      <c r="M57" s="660">
        <f t="shared" ref="M57" si="18">O12*O13</f>
        <v>0</v>
      </c>
      <c r="N57" s="365"/>
      <c r="O57" s="365"/>
      <c r="P57" s="365"/>
      <c r="Q57" s="660">
        <f t="shared" ref="Q57" si="19">S12*S13</f>
        <v>0</v>
      </c>
      <c r="R57" s="365"/>
      <c r="S57" s="365"/>
      <c r="T57" s="365"/>
      <c r="U57" s="660">
        <f t="shared" ref="U57" si="20">W12*W13</f>
        <v>0</v>
      </c>
      <c r="V57" s="365"/>
      <c r="W57" s="365"/>
      <c r="X57" s="365"/>
      <c r="Y57" s="660">
        <f t="shared" ref="Y57" si="21">AA12*AA13</f>
        <v>0</v>
      </c>
      <c r="Z57" s="365"/>
      <c r="AA57" s="365"/>
      <c r="AB57" s="365"/>
      <c r="AC57" s="660">
        <f t="shared" ref="AC57" si="22">AE12*AE13</f>
        <v>0</v>
      </c>
      <c r="AD57" s="365"/>
      <c r="AE57" s="365"/>
      <c r="AF57" s="365"/>
      <c r="AG57" s="660">
        <f t="shared" ref="AG57" si="23">AI12*AI13</f>
        <v>0</v>
      </c>
      <c r="AH57" s="365"/>
      <c r="AI57" s="365"/>
      <c r="AJ57" s="365"/>
      <c r="AK57" s="660">
        <f t="shared" ref="AK57" si="24">AM12*AM13</f>
        <v>0</v>
      </c>
      <c r="AL57" s="365"/>
      <c r="AM57" s="365"/>
      <c r="AN57" s="365"/>
      <c r="AO57" s="660">
        <f t="shared" ref="AO57" si="25">AQ12*AQ13</f>
        <v>0</v>
      </c>
      <c r="AP57" s="365"/>
      <c r="AQ57" s="365"/>
      <c r="AR57" s="365"/>
      <c r="AS57" s="660">
        <f t="shared" ref="AS57" si="26">AU12*AU13</f>
        <v>0</v>
      </c>
      <c r="AT57" s="365"/>
      <c r="AU57" s="365"/>
      <c r="AV57" s="365"/>
      <c r="AW57" s="660">
        <f t="shared" ref="AW57" si="27">AY12*AY13</f>
        <v>0</v>
      </c>
      <c r="AX57" s="365"/>
      <c r="AY57" s="365"/>
      <c r="AZ57" s="365"/>
      <c r="BA57" s="660">
        <f t="shared" ref="BA57" si="28">BC12*BC13</f>
        <v>0</v>
      </c>
      <c r="BB57" s="365"/>
      <c r="BC57" s="365"/>
      <c r="BD57" s="365"/>
      <c r="BE57" s="660">
        <f t="shared" ref="BE57" si="29">BG12*BG13</f>
        <v>0</v>
      </c>
      <c r="BF57" s="365"/>
      <c r="BG57" s="365"/>
      <c r="BH57" s="365"/>
      <c r="BI57" s="660">
        <f t="shared" ref="BI57" si="30">BK12*BK13</f>
        <v>0</v>
      </c>
      <c r="BJ57" s="365"/>
      <c r="BK57" s="365"/>
      <c r="BL57" s="365"/>
      <c r="BM57" s="733">
        <f>SUM(E57:BL57)</f>
        <v>0</v>
      </c>
      <c r="BN57" s="624"/>
      <c r="BO57" s="624"/>
    </row>
    <row r="58" spans="2:68" ht="23.1" customHeight="1" outlineLevel="1" x14ac:dyDescent="0.3">
      <c r="C58" s="664" t="s">
        <v>277</v>
      </c>
      <c r="D58" s="664"/>
      <c r="E58" s="660">
        <f>SUM(E56:H57)</f>
        <v>0</v>
      </c>
      <c r="F58" s="365"/>
      <c r="G58" s="365"/>
      <c r="H58" s="365"/>
      <c r="I58" s="660">
        <f>SUM(I56:L57)</f>
        <v>0</v>
      </c>
      <c r="J58" s="365"/>
      <c r="K58" s="365"/>
      <c r="L58" s="365"/>
      <c r="M58" s="660">
        <f>SUM(M56:P57)</f>
        <v>0</v>
      </c>
      <c r="N58" s="365"/>
      <c r="O58" s="365"/>
      <c r="P58" s="365"/>
      <c r="Q58" s="660">
        <f>SUM(Q56:T57)</f>
        <v>0</v>
      </c>
      <c r="R58" s="365"/>
      <c r="S58" s="365"/>
      <c r="T58" s="365"/>
      <c r="U58" s="660">
        <f>SUM(U56:X57)</f>
        <v>0</v>
      </c>
      <c r="V58" s="365"/>
      <c r="W58" s="365"/>
      <c r="X58" s="365"/>
      <c r="Y58" s="660">
        <f>SUM(Y56:AB57)</f>
        <v>0</v>
      </c>
      <c r="Z58" s="365"/>
      <c r="AA58" s="365"/>
      <c r="AB58" s="365"/>
      <c r="AC58" s="660">
        <f>SUM(AC56:AF57)</f>
        <v>0</v>
      </c>
      <c r="AD58" s="365"/>
      <c r="AE58" s="365"/>
      <c r="AF58" s="365"/>
      <c r="AG58" s="660">
        <f>SUM(AG56:AJ57)</f>
        <v>0</v>
      </c>
      <c r="AH58" s="365"/>
      <c r="AI58" s="365"/>
      <c r="AJ58" s="365"/>
      <c r="AK58" s="660">
        <f>SUM(AK56:AN57)</f>
        <v>0</v>
      </c>
      <c r="AL58" s="365"/>
      <c r="AM58" s="365"/>
      <c r="AN58" s="365"/>
      <c r="AO58" s="660">
        <f>SUM(AO56:AR57)</f>
        <v>0</v>
      </c>
      <c r="AP58" s="365"/>
      <c r="AQ58" s="365"/>
      <c r="AR58" s="365"/>
      <c r="AS58" s="660">
        <f>SUM(AS56:AV57)</f>
        <v>0</v>
      </c>
      <c r="AT58" s="365"/>
      <c r="AU58" s="365"/>
      <c r="AV58" s="365"/>
      <c r="AW58" s="660">
        <f>SUM(AW56:AZ57)</f>
        <v>0</v>
      </c>
      <c r="AX58" s="365"/>
      <c r="AY58" s="365"/>
      <c r="AZ58" s="365"/>
      <c r="BA58" s="660">
        <f>SUM(BA56:BD57)</f>
        <v>0</v>
      </c>
      <c r="BB58" s="365"/>
      <c r="BC58" s="365"/>
      <c r="BD58" s="365"/>
      <c r="BE58" s="660">
        <f>SUM(BE56:BH57)</f>
        <v>0</v>
      </c>
      <c r="BF58" s="365"/>
      <c r="BG58" s="365"/>
      <c r="BH58" s="365"/>
      <c r="BI58" s="660">
        <f>SUM(BI56:BL57)</f>
        <v>0</v>
      </c>
      <c r="BJ58" s="365"/>
      <c r="BK58" s="365"/>
      <c r="BL58" s="365"/>
      <c r="BM58" s="733">
        <f>SUM(E58:BL58)</f>
        <v>0</v>
      </c>
      <c r="BN58" s="624"/>
      <c r="BO58" s="624"/>
      <c r="BP58" s="37"/>
    </row>
    <row r="59" spans="2:68" ht="23.1" customHeight="1" x14ac:dyDescent="0.3">
      <c r="C59" s="664" t="s">
        <v>123</v>
      </c>
      <c r="D59" s="664"/>
      <c r="E59" s="660">
        <f>G54</f>
        <v>0</v>
      </c>
      <c r="F59" s="365"/>
      <c r="G59" s="365"/>
      <c r="H59" s="365"/>
      <c r="I59" s="660">
        <f>K54</f>
        <v>0</v>
      </c>
      <c r="J59" s="365"/>
      <c r="K59" s="365"/>
      <c r="L59" s="365"/>
      <c r="M59" s="660">
        <f>O54</f>
        <v>0</v>
      </c>
      <c r="N59" s="365"/>
      <c r="O59" s="365"/>
      <c r="P59" s="365"/>
      <c r="Q59" s="660">
        <f>S54</f>
        <v>0</v>
      </c>
      <c r="R59" s="365"/>
      <c r="S59" s="365"/>
      <c r="T59" s="365"/>
      <c r="U59" s="660">
        <f>W54</f>
        <v>0</v>
      </c>
      <c r="V59" s="365"/>
      <c r="W59" s="365"/>
      <c r="X59" s="365"/>
      <c r="Y59" s="660">
        <f>AA54</f>
        <v>0</v>
      </c>
      <c r="Z59" s="365"/>
      <c r="AA59" s="365"/>
      <c r="AB59" s="365"/>
      <c r="AC59" s="660">
        <f>AE54</f>
        <v>0</v>
      </c>
      <c r="AD59" s="365"/>
      <c r="AE59" s="365"/>
      <c r="AF59" s="365"/>
      <c r="AG59" s="660">
        <f>AI54</f>
        <v>0</v>
      </c>
      <c r="AH59" s="365"/>
      <c r="AI59" s="365"/>
      <c r="AJ59" s="365"/>
      <c r="AK59" s="660">
        <f>AM54</f>
        <v>0</v>
      </c>
      <c r="AL59" s="365"/>
      <c r="AM59" s="365"/>
      <c r="AN59" s="365"/>
      <c r="AO59" s="660">
        <f>AQ54</f>
        <v>0</v>
      </c>
      <c r="AP59" s="365"/>
      <c r="AQ59" s="365"/>
      <c r="AR59" s="365"/>
      <c r="AS59" s="660">
        <f>AU54</f>
        <v>0</v>
      </c>
      <c r="AT59" s="365"/>
      <c r="AU59" s="365"/>
      <c r="AV59" s="365"/>
      <c r="AW59" s="660">
        <f>AY54</f>
        <v>0</v>
      </c>
      <c r="AX59" s="365"/>
      <c r="AY59" s="365"/>
      <c r="AZ59" s="365"/>
      <c r="BA59" s="660">
        <f>BC54</f>
        <v>0</v>
      </c>
      <c r="BB59" s="365"/>
      <c r="BC59" s="365"/>
      <c r="BD59" s="365"/>
      <c r="BE59" s="660">
        <f>BG54</f>
        <v>0</v>
      </c>
      <c r="BF59" s="365"/>
      <c r="BG59" s="365"/>
      <c r="BH59" s="365"/>
      <c r="BI59" s="660">
        <f>BK54</f>
        <v>0</v>
      </c>
      <c r="BJ59" s="365"/>
      <c r="BK59" s="365"/>
      <c r="BL59" s="365"/>
      <c r="BM59" s="733">
        <f>SUM(E59:BL59)</f>
        <v>0</v>
      </c>
      <c r="BN59" s="624"/>
      <c r="BO59" s="624"/>
    </row>
  </sheetData>
  <sheetProtection algorithmName="SHA-512" hashValue="RFa5iXPB9TQZ56Or8MgMnEkkQHcNi8nVl82KrYNga1KOw/kjUpwX5aJU7/MwapKkbW4wRM/HDyniN02lXY3k6w==" saltValue="6ksaspG1QuPRYemlCgapJg==" spinCount="100000" sheet="1" selectLockedCells="1"/>
  <mergeCells count="1440">
    <mergeCell ref="C58:D58"/>
    <mergeCell ref="K12:L12"/>
    <mergeCell ref="I12:J12"/>
    <mergeCell ref="G12:H12"/>
    <mergeCell ref="E12:F12"/>
    <mergeCell ref="BK12:BL12"/>
    <mergeCell ref="BI12:BJ12"/>
    <mergeCell ref="BG12:BH12"/>
    <mergeCell ref="BE12:BF12"/>
    <mergeCell ref="BC12:BD12"/>
    <mergeCell ref="BA12:BB12"/>
    <mergeCell ref="AY12:AZ12"/>
    <mergeCell ref="AW12:AX12"/>
    <mergeCell ref="AU12:AV12"/>
    <mergeCell ref="AS12:AT12"/>
    <mergeCell ref="AQ12:AR12"/>
    <mergeCell ref="AO12:AP12"/>
    <mergeCell ref="AM12:AN12"/>
    <mergeCell ref="AK12:AL12"/>
    <mergeCell ref="AI12:AJ12"/>
    <mergeCell ref="AG12:AH12"/>
    <mergeCell ref="AC12:AD12"/>
    <mergeCell ref="AA12:AB12"/>
    <mergeCell ref="Y12:Z12"/>
    <mergeCell ref="Q12:R12"/>
    <mergeCell ref="O12:P12"/>
    <mergeCell ref="M12:N12"/>
    <mergeCell ref="AE12:AF12"/>
    <mergeCell ref="BE52:BF52"/>
    <mergeCell ref="BG52:BH52"/>
    <mergeCell ref="BI52:BJ52"/>
    <mergeCell ref="BK52:BL52"/>
    <mergeCell ref="B7:D7"/>
    <mergeCell ref="E7:H7"/>
    <mergeCell ref="I7:L7"/>
    <mergeCell ref="M7:P7"/>
    <mergeCell ref="Q7:T7"/>
    <mergeCell ref="U7:X7"/>
    <mergeCell ref="Y7:AB7"/>
    <mergeCell ref="AC7:AF7"/>
    <mergeCell ref="AG7:AJ7"/>
    <mergeCell ref="AK7:AN7"/>
    <mergeCell ref="AO7:AR7"/>
    <mergeCell ref="AS7:AV7"/>
    <mergeCell ref="AW7:AZ7"/>
    <mergeCell ref="BA7:BD7"/>
    <mergeCell ref="BE7:BH7"/>
    <mergeCell ref="BI7:BL7"/>
    <mergeCell ref="BC54:BD54"/>
    <mergeCell ref="BE54:BF54"/>
    <mergeCell ref="BG54:BH54"/>
    <mergeCell ref="BI54:BJ54"/>
    <mergeCell ref="BK54:BL54"/>
    <mergeCell ref="BC53:BD53"/>
    <mergeCell ref="BE53:BF53"/>
    <mergeCell ref="BG53:BH53"/>
    <mergeCell ref="BI53:BJ53"/>
    <mergeCell ref="BK53:BL53"/>
    <mergeCell ref="AS54:AT54"/>
    <mergeCell ref="AU54:AV54"/>
    <mergeCell ref="AW54:AX54"/>
    <mergeCell ref="AY54:AZ54"/>
    <mergeCell ref="BA54:BB54"/>
    <mergeCell ref="BC52:BD52"/>
    <mergeCell ref="AS53:AT53"/>
    <mergeCell ref="AU53:AV53"/>
    <mergeCell ref="AW53:AX53"/>
    <mergeCell ref="AY53:AZ53"/>
    <mergeCell ref="BA53:BB53"/>
    <mergeCell ref="BC51:BD51"/>
    <mergeCell ref="BE51:BF51"/>
    <mergeCell ref="BG51:BH51"/>
    <mergeCell ref="BI51:BJ51"/>
    <mergeCell ref="BK51:BL51"/>
    <mergeCell ref="AS52:AT52"/>
    <mergeCell ref="AU52:AV52"/>
    <mergeCell ref="AW52:AX52"/>
    <mergeCell ref="AY52:AZ52"/>
    <mergeCell ref="BA52:BB52"/>
    <mergeCell ref="BC50:BD50"/>
    <mergeCell ref="BE50:BF50"/>
    <mergeCell ref="BG50:BH50"/>
    <mergeCell ref="BI50:BJ50"/>
    <mergeCell ref="BK50:BL50"/>
    <mergeCell ref="AS51:AT51"/>
    <mergeCell ref="AU51:AV51"/>
    <mergeCell ref="AW51:AX51"/>
    <mergeCell ref="AY51:AZ51"/>
    <mergeCell ref="BA51:BB51"/>
    <mergeCell ref="BC49:BD49"/>
    <mergeCell ref="BE49:BF49"/>
    <mergeCell ref="BG49:BH49"/>
    <mergeCell ref="BI49:BJ49"/>
    <mergeCell ref="BK49:BL49"/>
    <mergeCell ref="AS50:AT50"/>
    <mergeCell ref="AU50:AV50"/>
    <mergeCell ref="AW50:AX50"/>
    <mergeCell ref="AY50:AZ50"/>
    <mergeCell ref="BA50:BB50"/>
    <mergeCell ref="BC48:BD48"/>
    <mergeCell ref="BE48:BF48"/>
    <mergeCell ref="BG48:BH48"/>
    <mergeCell ref="BI48:BJ48"/>
    <mergeCell ref="BK48:BL48"/>
    <mergeCell ref="AS49:AT49"/>
    <mergeCell ref="AU49:AV49"/>
    <mergeCell ref="AW49:AX49"/>
    <mergeCell ref="AY49:AZ49"/>
    <mergeCell ref="BA49:BB49"/>
    <mergeCell ref="AS47:AU47"/>
    <mergeCell ref="AW47:AY47"/>
    <mergeCell ref="BA47:BC47"/>
    <mergeCell ref="BE47:BG47"/>
    <mergeCell ref="BI47:BK47"/>
    <mergeCell ref="AS48:AT48"/>
    <mergeCell ref="AU48:AV48"/>
    <mergeCell ref="AW48:AX48"/>
    <mergeCell ref="AY48:AZ48"/>
    <mergeCell ref="BA48:BB48"/>
    <mergeCell ref="BE45:BF45"/>
    <mergeCell ref="BG45:BH45"/>
    <mergeCell ref="BI45:BJ45"/>
    <mergeCell ref="BK45:BL45"/>
    <mergeCell ref="AS13:AT13"/>
    <mergeCell ref="AU13:AV13"/>
    <mergeCell ref="AW13:AX13"/>
    <mergeCell ref="AY13:AZ13"/>
    <mergeCell ref="BA13:BB13"/>
    <mergeCell ref="BC13:BD13"/>
    <mergeCell ref="BE44:BF44"/>
    <mergeCell ref="BG44:BH44"/>
    <mergeCell ref="BI44:BJ44"/>
    <mergeCell ref="BK44:BL44"/>
    <mergeCell ref="AS45:AT45"/>
    <mergeCell ref="AU45:AV45"/>
    <mergeCell ref="AW45:AX45"/>
    <mergeCell ref="AY45:AZ45"/>
    <mergeCell ref="BA45:BB45"/>
    <mergeCell ref="BC45:BD45"/>
    <mergeCell ref="BE43:BF43"/>
    <mergeCell ref="BG43:BH43"/>
    <mergeCell ref="BI43:BJ43"/>
    <mergeCell ref="BK43:BL43"/>
    <mergeCell ref="AS44:AT44"/>
    <mergeCell ref="AU44:AV44"/>
    <mergeCell ref="AW44:AX44"/>
    <mergeCell ref="AY44:AZ44"/>
    <mergeCell ref="BA44:BB44"/>
    <mergeCell ref="BC44:BD44"/>
    <mergeCell ref="BE42:BF42"/>
    <mergeCell ref="BG42:BH42"/>
    <mergeCell ref="BI42:BJ42"/>
    <mergeCell ref="BK42:BL42"/>
    <mergeCell ref="AS43:AT43"/>
    <mergeCell ref="AU43:AV43"/>
    <mergeCell ref="AW43:AX43"/>
    <mergeCell ref="AY43:AZ43"/>
    <mergeCell ref="BA43:BB43"/>
    <mergeCell ref="BC43:BD43"/>
    <mergeCell ref="BE41:BF41"/>
    <mergeCell ref="BG41:BH41"/>
    <mergeCell ref="BI41:BJ41"/>
    <mergeCell ref="BK41:BL41"/>
    <mergeCell ref="AS42:AT42"/>
    <mergeCell ref="AU42:AV42"/>
    <mergeCell ref="AW42:AX42"/>
    <mergeCell ref="AY42:AZ42"/>
    <mergeCell ref="BA42:BB42"/>
    <mergeCell ref="BC42:BD42"/>
    <mergeCell ref="BE40:BF40"/>
    <mergeCell ref="BG40:BH40"/>
    <mergeCell ref="BI40:BJ40"/>
    <mergeCell ref="BK40:BL40"/>
    <mergeCell ref="AS41:AT41"/>
    <mergeCell ref="AU41:AV41"/>
    <mergeCell ref="AW41:AX41"/>
    <mergeCell ref="AY41:AZ41"/>
    <mergeCell ref="BA41:BB41"/>
    <mergeCell ref="BC41:BD41"/>
    <mergeCell ref="BE39:BF39"/>
    <mergeCell ref="BG39:BH39"/>
    <mergeCell ref="BI39:BJ39"/>
    <mergeCell ref="BK39:BL39"/>
    <mergeCell ref="AS40:AT40"/>
    <mergeCell ref="AU40:AV40"/>
    <mergeCell ref="AW40:AX40"/>
    <mergeCell ref="AY40:AZ40"/>
    <mergeCell ref="BA40:BB40"/>
    <mergeCell ref="BC40:BD40"/>
    <mergeCell ref="BE38:BF38"/>
    <mergeCell ref="BG38:BH38"/>
    <mergeCell ref="BI38:BJ38"/>
    <mergeCell ref="BK38:BL38"/>
    <mergeCell ref="AS39:AT39"/>
    <mergeCell ref="AU39:AV39"/>
    <mergeCell ref="AW39:AX39"/>
    <mergeCell ref="AY39:AZ39"/>
    <mergeCell ref="BA39:BB39"/>
    <mergeCell ref="BC39:BD39"/>
    <mergeCell ref="BE37:BF37"/>
    <mergeCell ref="BG37:BH37"/>
    <mergeCell ref="BI37:BJ37"/>
    <mergeCell ref="BK37:BL37"/>
    <mergeCell ref="AS38:AT38"/>
    <mergeCell ref="AU38:AV38"/>
    <mergeCell ref="AW38:AX38"/>
    <mergeCell ref="AY38:AZ38"/>
    <mergeCell ref="BA38:BB38"/>
    <mergeCell ref="BC38:BD38"/>
    <mergeCell ref="BE36:BF36"/>
    <mergeCell ref="BG36:BH36"/>
    <mergeCell ref="BI36:BJ36"/>
    <mergeCell ref="BK36:BL36"/>
    <mergeCell ref="AS37:AT37"/>
    <mergeCell ref="AU37:AV37"/>
    <mergeCell ref="AW37:AX37"/>
    <mergeCell ref="AY37:AZ37"/>
    <mergeCell ref="BA37:BB37"/>
    <mergeCell ref="BC37:BD37"/>
    <mergeCell ref="BE35:BF35"/>
    <mergeCell ref="BG35:BH35"/>
    <mergeCell ref="BI35:BJ35"/>
    <mergeCell ref="BK35:BL35"/>
    <mergeCell ref="AS36:AT36"/>
    <mergeCell ref="AU36:AV36"/>
    <mergeCell ref="AW36:AX36"/>
    <mergeCell ref="AY36:AZ36"/>
    <mergeCell ref="BA36:BB36"/>
    <mergeCell ref="BC36:BD36"/>
    <mergeCell ref="BE34:BF34"/>
    <mergeCell ref="BG34:BH34"/>
    <mergeCell ref="BI34:BJ34"/>
    <mergeCell ref="BK34:BL34"/>
    <mergeCell ref="AS35:AT35"/>
    <mergeCell ref="AU35:AV35"/>
    <mergeCell ref="AW35:AX35"/>
    <mergeCell ref="AY35:AZ35"/>
    <mergeCell ref="BA35:BB35"/>
    <mergeCell ref="BC35:BD35"/>
    <mergeCell ref="BE33:BF33"/>
    <mergeCell ref="BG33:BH33"/>
    <mergeCell ref="BI33:BJ33"/>
    <mergeCell ref="BK33:BL33"/>
    <mergeCell ref="AS34:AT34"/>
    <mergeCell ref="AU34:AV34"/>
    <mergeCell ref="AW34:AX34"/>
    <mergeCell ref="AY34:AZ34"/>
    <mergeCell ref="BA34:BB34"/>
    <mergeCell ref="BC34:BD34"/>
    <mergeCell ref="BE32:BF32"/>
    <mergeCell ref="BG32:BH32"/>
    <mergeCell ref="BI32:BJ32"/>
    <mergeCell ref="BK32:BL32"/>
    <mergeCell ref="AS33:AT33"/>
    <mergeCell ref="AU33:AV33"/>
    <mergeCell ref="AW33:AX33"/>
    <mergeCell ref="AY33:AZ33"/>
    <mergeCell ref="BA33:BB33"/>
    <mergeCell ref="BC33:BD33"/>
    <mergeCell ref="BE31:BF31"/>
    <mergeCell ref="BG31:BH31"/>
    <mergeCell ref="BI31:BJ31"/>
    <mergeCell ref="BK31:BL31"/>
    <mergeCell ref="AS32:AT32"/>
    <mergeCell ref="AU32:AV32"/>
    <mergeCell ref="AW32:AX32"/>
    <mergeCell ref="AY32:AZ32"/>
    <mergeCell ref="BA32:BB32"/>
    <mergeCell ref="BC32:BD32"/>
    <mergeCell ref="BE30:BF30"/>
    <mergeCell ref="BG30:BH30"/>
    <mergeCell ref="BI30:BJ30"/>
    <mergeCell ref="BK30:BL30"/>
    <mergeCell ref="AS31:AT31"/>
    <mergeCell ref="AU31:AV31"/>
    <mergeCell ref="AW31:AX31"/>
    <mergeCell ref="AY31:AZ31"/>
    <mergeCell ref="BA31:BB31"/>
    <mergeCell ref="BC31:BD31"/>
    <mergeCell ref="BE29:BF29"/>
    <mergeCell ref="BG29:BH29"/>
    <mergeCell ref="BI29:BJ29"/>
    <mergeCell ref="BK29:BL29"/>
    <mergeCell ref="AS30:AT30"/>
    <mergeCell ref="AU30:AV30"/>
    <mergeCell ref="AW30:AX30"/>
    <mergeCell ref="AY30:AZ30"/>
    <mergeCell ref="BA30:BB30"/>
    <mergeCell ref="BC30:BD30"/>
    <mergeCell ref="BE28:BF28"/>
    <mergeCell ref="BG28:BH28"/>
    <mergeCell ref="BI28:BJ28"/>
    <mergeCell ref="BK28:BL28"/>
    <mergeCell ref="AS29:AT29"/>
    <mergeCell ref="AU29:AV29"/>
    <mergeCell ref="AW29:AX29"/>
    <mergeCell ref="AY29:AZ29"/>
    <mergeCell ref="BA29:BB29"/>
    <mergeCell ref="BC29:BD29"/>
    <mergeCell ref="BE27:BF27"/>
    <mergeCell ref="BG27:BH27"/>
    <mergeCell ref="BI27:BJ27"/>
    <mergeCell ref="BK27:BL27"/>
    <mergeCell ref="AS28:AT28"/>
    <mergeCell ref="AU28:AV28"/>
    <mergeCell ref="AW28:AX28"/>
    <mergeCell ref="AY28:AZ28"/>
    <mergeCell ref="BA28:BB28"/>
    <mergeCell ref="BC28:BD28"/>
    <mergeCell ref="BE26:BF26"/>
    <mergeCell ref="BG26:BH26"/>
    <mergeCell ref="BI26:BJ26"/>
    <mergeCell ref="BK26:BL26"/>
    <mergeCell ref="AS27:AT27"/>
    <mergeCell ref="AU27:AV27"/>
    <mergeCell ref="AW27:AX27"/>
    <mergeCell ref="AY27:AZ27"/>
    <mergeCell ref="BA27:BB27"/>
    <mergeCell ref="BC27:BD27"/>
    <mergeCell ref="BE25:BF25"/>
    <mergeCell ref="BG25:BH25"/>
    <mergeCell ref="BI25:BJ25"/>
    <mergeCell ref="BK25:BL25"/>
    <mergeCell ref="AS26:AT26"/>
    <mergeCell ref="AU26:AV26"/>
    <mergeCell ref="AW26:AX26"/>
    <mergeCell ref="AY26:AZ26"/>
    <mergeCell ref="BA26:BB26"/>
    <mergeCell ref="BC26:BD26"/>
    <mergeCell ref="BE24:BF24"/>
    <mergeCell ref="BG24:BH24"/>
    <mergeCell ref="BI24:BJ24"/>
    <mergeCell ref="BK24:BL24"/>
    <mergeCell ref="AS25:AT25"/>
    <mergeCell ref="AU25:AV25"/>
    <mergeCell ref="AW25:AX25"/>
    <mergeCell ref="AY25:AZ25"/>
    <mergeCell ref="BA25:BB25"/>
    <mergeCell ref="BC25:BD25"/>
    <mergeCell ref="BE23:BF23"/>
    <mergeCell ref="BG23:BH23"/>
    <mergeCell ref="BI23:BJ23"/>
    <mergeCell ref="BK23:BL23"/>
    <mergeCell ref="AS24:AT24"/>
    <mergeCell ref="AU24:AV24"/>
    <mergeCell ref="AW24:AX24"/>
    <mergeCell ref="AY24:AZ24"/>
    <mergeCell ref="BA24:BB24"/>
    <mergeCell ref="BC24:BD24"/>
    <mergeCell ref="BE22:BF22"/>
    <mergeCell ref="BG22:BH22"/>
    <mergeCell ref="BI22:BJ22"/>
    <mergeCell ref="BK22:BL22"/>
    <mergeCell ref="AS23:AT23"/>
    <mergeCell ref="AU23:AV23"/>
    <mergeCell ref="AW23:AX23"/>
    <mergeCell ref="AY23:AZ23"/>
    <mergeCell ref="BA23:BB23"/>
    <mergeCell ref="BC23:BD23"/>
    <mergeCell ref="BE21:BF21"/>
    <mergeCell ref="BG21:BH21"/>
    <mergeCell ref="BI21:BJ21"/>
    <mergeCell ref="BK21:BL21"/>
    <mergeCell ref="AS22:AT22"/>
    <mergeCell ref="AU22:AV22"/>
    <mergeCell ref="AW22:AX22"/>
    <mergeCell ref="AY22:AZ22"/>
    <mergeCell ref="BA22:BB22"/>
    <mergeCell ref="BC22:BD22"/>
    <mergeCell ref="BE20:BF20"/>
    <mergeCell ref="BG20:BH20"/>
    <mergeCell ref="BI20:BJ20"/>
    <mergeCell ref="BK20:BL20"/>
    <mergeCell ref="AS21:AT21"/>
    <mergeCell ref="AU21:AV21"/>
    <mergeCell ref="AW21:AX21"/>
    <mergeCell ref="AY21:AZ21"/>
    <mergeCell ref="BA21:BB21"/>
    <mergeCell ref="BC21:BD21"/>
    <mergeCell ref="BE19:BF19"/>
    <mergeCell ref="BG19:BH19"/>
    <mergeCell ref="BI19:BJ19"/>
    <mergeCell ref="BK19:BL19"/>
    <mergeCell ref="AS20:AT20"/>
    <mergeCell ref="AU20:AV20"/>
    <mergeCell ref="AW20:AX20"/>
    <mergeCell ref="AY20:AZ20"/>
    <mergeCell ref="BA20:BB20"/>
    <mergeCell ref="BC20:BD20"/>
    <mergeCell ref="BE18:BF18"/>
    <mergeCell ref="BG18:BH18"/>
    <mergeCell ref="BI18:BJ18"/>
    <mergeCell ref="BK18:BL18"/>
    <mergeCell ref="AS19:AT19"/>
    <mergeCell ref="AU19:AV19"/>
    <mergeCell ref="AW19:AX19"/>
    <mergeCell ref="AY19:AZ19"/>
    <mergeCell ref="BA19:BB19"/>
    <mergeCell ref="BC19:BD19"/>
    <mergeCell ref="BE17:BF17"/>
    <mergeCell ref="BG17:BH17"/>
    <mergeCell ref="BI17:BJ17"/>
    <mergeCell ref="BK17:BL17"/>
    <mergeCell ref="AS18:AT18"/>
    <mergeCell ref="AU18:AV18"/>
    <mergeCell ref="AW18:AX18"/>
    <mergeCell ref="AY18:AZ18"/>
    <mergeCell ref="BA18:BB18"/>
    <mergeCell ref="BC18:BD18"/>
    <mergeCell ref="BE16:BF16"/>
    <mergeCell ref="BG16:BH16"/>
    <mergeCell ref="BI16:BJ16"/>
    <mergeCell ref="BK16:BL16"/>
    <mergeCell ref="AS17:AT17"/>
    <mergeCell ref="AU17:AV17"/>
    <mergeCell ref="AW17:AX17"/>
    <mergeCell ref="AY17:AZ17"/>
    <mergeCell ref="BA17:BB17"/>
    <mergeCell ref="BC17:BD17"/>
    <mergeCell ref="BE15:BF15"/>
    <mergeCell ref="BG15:BH15"/>
    <mergeCell ref="BI15:BJ15"/>
    <mergeCell ref="BK15:BL15"/>
    <mergeCell ref="AS16:AT16"/>
    <mergeCell ref="AU16:AV16"/>
    <mergeCell ref="AW16:AX16"/>
    <mergeCell ref="AY16:AZ16"/>
    <mergeCell ref="BA16:BB16"/>
    <mergeCell ref="BC16:BD16"/>
    <mergeCell ref="BE14:BF14"/>
    <mergeCell ref="BG14:BH14"/>
    <mergeCell ref="BI14:BJ14"/>
    <mergeCell ref="BK14:BL14"/>
    <mergeCell ref="AS15:AT15"/>
    <mergeCell ref="AU15:AV15"/>
    <mergeCell ref="AW15:AX15"/>
    <mergeCell ref="AY15:AZ15"/>
    <mergeCell ref="BA15:BB15"/>
    <mergeCell ref="BC15:BD15"/>
    <mergeCell ref="AS14:AT14"/>
    <mergeCell ref="AU14:AV14"/>
    <mergeCell ref="AW14:AX14"/>
    <mergeCell ref="AY14:AZ14"/>
    <mergeCell ref="BA14:BB14"/>
    <mergeCell ref="BC14:BD14"/>
    <mergeCell ref="BI10:BL10"/>
    <mergeCell ref="AS11:AV11"/>
    <mergeCell ref="AW11:AZ11"/>
    <mergeCell ref="BA11:BD11"/>
    <mergeCell ref="BE11:BH11"/>
    <mergeCell ref="BI11:BL11"/>
    <mergeCell ref="BE13:BF13"/>
    <mergeCell ref="BG13:BH13"/>
    <mergeCell ref="BI13:BJ13"/>
    <mergeCell ref="BK13:BL13"/>
    <mergeCell ref="BI8:BL8"/>
    <mergeCell ref="AS9:AV9"/>
    <mergeCell ref="AW9:AZ9"/>
    <mergeCell ref="BA9:BD9"/>
    <mergeCell ref="BE9:BH9"/>
    <mergeCell ref="BI9:BL9"/>
    <mergeCell ref="AO54:AP54"/>
    <mergeCell ref="AQ54:AR54"/>
    <mergeCell ref="AS8:AV8"/>
    <mergeCell ref="AW8:AZ8"/>
    <mergeCell ref="BA8:BD8"/>
    <mergeCell ref="BE8:BH8"/>
    <mergeCell ref="AS10:AV10"/>
    <mergeCell ref="AW10:AZ10"/>
    <mergeCell ref="BA10:BD10"/>
    <mergeCell ref="BE10:BH10"/>
    <mergeCell ref="AO51:AP51"/>
    <mergeCell ref="AQ51:AR51"/>
    <mergeCell ref="AO52:AP52"/>
    <mergeCell ref="AQ52:AR52"/>
    <mergeCell ref="AO53:AP53"/>
    <mergeCell ref="AQ53:AR53"/>
    <mergeCell ref="AO48:AP48"/>
    <mergeCell ref="AQ48:AR48"/>
    <mergeCell ref="AO49:AP49"/>
    <mergeCell ref="AQ49:AR49"/>
    <mergeCell ref="AO50:AP50"/>
    <mergeCell ref="AQ50:AR50"/>
    <mergeCell ref="AO45:AP45"/>
    <mergeCell ref="AQ45:AR45"/>
    <mergeCell ref="AO13:AP13"/>
    <mergeCell ref="AQ13:AR13"/>
    <mergeCell ref="AO47:AQ47"/>
    <mergeCell ref="AO42:AP42"/>
    <mergeCell ref="AQ42:AR42"/>
    <mergeCell ref="AO43:AP43"/>
    <mergeCell ref="AQ43:AR43"/>
    <mergeCell ref="AO44:AP44"/>
    <mergeCell ref="AQ44:AR44"/>
    <mergeCell ref="AO39:AP39"/>
    <mergeCell ref="AQ39:AR39"/>
    <mergeCell ref="AO40:AP40"/>
    <mergeCell ref="AQ40:AR40"/>
    <mergeCell ref="AO41:AP41"/>
    <mergeCell ref="AQ41:AR41"/>
    <mergeCell ref="AO36:AP36"/>
    <mergeCell ref="AQ36:AR36"/>
    <mergeCell ref="AO37:AP37"/>
    <mergeCell ref="AQ37:AR37"/>
    <mergeCell ref="AO38:AP38"/>
    <mergeCell ref="AQ38:AR38"/>
    <mergeCell ref="AO33:AP33"/>
    <mergeCell ref="AQ33:AR33"/>
    <mergeCell ref="AO34:AP34"/>
    <mergeCell ref="AQ34:AR34"/>
    <mergeCell ref="AO35:AP35"/>
    <mergeCell ref="AQ35:AR35"/>
    <mergeCell ref="AO30:AP30"/>
    <mergeCell ref="AQ30:AR30"/>
    <mergeCell ref="AO31:AP31"/>
    <mergeCell ref="AQ31:AR31"/>
    <mergeCell ref="AO32:AP32"/>
    <mergeCell ref="AQ32:AR32"/>
    <mergeCell ref="AO27:AP27"/>
    <mergeCell ref="AQ27:AR27"/>
    <mergeCell ref="AO28:AP28"/>
    <mergeCell ref="AQ28:AR28"/>
    <mergeCell ref="AO29:AP29"/>
    <mergeCell ref="AQ29:AR29"/>
    <mergeCell ref="AO24:AP24"/>
    <mergeCell ref="AQ24:AR24"/>
    <mergeCell ref="AO25:AP25"/>
    <mergeCell ref="AQ25:AR25"/>
    <mergeCell ref="AO26:AP26"/>
    <mergeCell ref="AQ26:AR26"/>
    <mergeCell ref="AO21:AP21"/>
    <mergeCell ref="AQ21:AR21"/>
    <mergeCell ref="AO22:AP22"/>
    <mergeCell ref="AQ22:AR22"/>
    <mergeCell ref="AO23:AP23"/>
    <mergeCell ref="AQ23:AR23"/>
    <mergeCell ref="AO18:AP18"/>
    <mergeCell ref="AQ18:AR18"/>
    <mergeCell ref="AO19:AP19"/>
    <mergeCell ref="AQ19:AR19"/>
    <mergeCell ref="AO20:AP20"/>
    <mergeCell ref="AQ20:AR20"/>
    <mergeCell ref="AO15:AP15"/>
    <mergeCell ref="AQ15:AR15"/>
    <mergeCell ref="AO16:AP16"/>
    <mergeCell ref="AQ16:AR16"/>
    <mergeCell ref="AO17:AP17"/>
    <mergeCell ref="AQ17:AR17"/>
    <mergeCell ref="AO8:AR8"/>
    <mergeCell ref="AO9:AR9"/>
    <mergeCell ref="AO10:AR10"/>
    <mergeCell ref="AO11:AR11"/>
    <mergeCell ref="AO14:AP14"/>
    <mergeCell ref="AQ14:AR14"/>
    <mergeCell ref="AK52:AL52"/>
    <mergeCell ref="AM52:AN52"/>
    <mergeCell ref="AK53:AL53"/>
    <mergeCell ref="AM53:AN53"/>
    <mergeCell ref="AK54:AL54"/>
    <mergeCell ref="AM54:AN54"/>
    <mergeCell ref="AK49:AL49"/>
    <mergeCell ref="AM49:AN49"/>
    <mergeCell ref="AK50:AL50"/>
    <mergeCell ref="AM50:AN50"/>
    <mergeCell ref="AK51:AL51"/>
    <mergeCell ref="AM51:AN51"/>
    <mergeCell ref="AK13:AL13"/>
    <mergeCell ref="AM13:AN13"/>
    <mergeCell ref="AK47:AM47"/>
    <mergeCell ref="AK48:AL48"/>
    <mergeCell ref="AM48:AN48"/>
    <mergeCell ref="AK43:AL43"/>
    <mergeCell ref="AM43:AN43"/>
    <mergeCell ref="AK44:AL44"/>
    <mergeCell ref="AM30:AN30"/>
    <mergeCell ref="AK25:AL25"/>
    <mergeCell ref="AM25:AN25"/>
    <mergeCell ref="AK26:AL26"/>
    <mergeCell ref="AM26:AN26"/>
    <mergeCell ref="AK27:AL27"/>
    <mergeCell ref="AM27:AN27"/>
    <mergeCell ref="AM44:AN44"/>
    <mergeCell ref="AK45:AL45"/>
    <mergeCell ref="AM45:AN45"/>
    <mergeCell ref="AK40:AL40"/>
    <mergeCell ref="AM40:AN40"/>
    <mergeCell ref="AK41:AL41"/>
    <mergeCell ref="AM41:AN41"/>
    <mergeCell ref="AK42:AL42"/>
    <mergeCell ref="AM42:AN42"/>
    <mergeCell ref="AK37:AL37"/>
    <mergeCell ref="AM37:AN37"/>
    <mergeCell ref="AK38:AL38"/>
    <mergeCell ref="AM38:AN38"/>
    <mergeCell ref="AK39:AL39"/>
    <mergeCell ref="AM39:AN39"/>
    <mergeCell ref="AK34:AL34"/>
    <mergeCell ref="AM34:AN34"/>
    <mergeCell ref="AK35:AL35"/>
    <mergeCell ref="AM35:AN35"/>
    <mergeCell ref="AK36:AL36"/>
    <mergeCell ref="AM36:AN36"/>
    <mergeCell ref="AG43:AH43"/>
    <mergeCell ref="AI43:AJ43"/>
    <mergeCell ref="AG44:AH44"/>
    <mergeCell ref="AK22:AL22"/>
    <mergeCell ref="AM22:AN22"/>
    <mergeCell ref="AK23:AL23"/>
    <mergeCell ref="AM23:AN23"/>
    <mergeCell ref="AK24:AL24"/>
    <mergeCell ref="AM24:AN24"/>
    <mergeCell ref="AK19:AL19"/>
    <mergeCell ref="AM19:AN19"/>
    <mergeCell ref="AK20:AL20"/>
    <mergeCell ref="AM20:AN20"/>
    <mergeCell ref="AK21:AL21"/>
    <mergeCell ref="AM21:AN21"/>
    <mergeCell ref="AK16:AL16"/>
    <mergeCell ref="AM16:AN16"/>
    <mergeCell ref="AK17:AL17"/>
    <mergeCell ref="AM17:AN17"/>
    <mergeCell ref="AK18:AL18"/>
    <mergeCell ref="AM18:AN18"/>
    <mergeCell ref="AK31:AL31"/>
    <mergeCell ref="AM31:AN31"/>
    <mergeCell ref="AK32:AL32"/>
    <mergeCell ref="AM32:AN32"/>
    <mergeCell ref="AK33:AL33"/>
    <mergeCell ref="AM33:AN33"/>
    <mergeCell ref="AK28:AL28"/>
    <mergeCell ref="AM28:AN28"/>
    <mergeCell ref="AK29:AL29"/>
    <mergeCell ref="AM29:AN29"/>
    <mergeCell ref="AK30:AL30"/>
    <mergeCell ref="AI34:AJ34"/>
    <mergeCell ref="AG35:AH35"/>
    <mergeCell ref="AI35:AJ35"/>
    <mergeCell ref="AG54:AH54"/>
    <mergeCell ref="AI54:AJ54"/>
    <mergeCell ref="AK8:AN8"/>
    <mergeCell ref="AK9:AN9"/>
    <mergeCell ref="AK10:AN10"/>
    <mergeCell ref="AK11:AN11"/>
    <mergeCell ref="AK14:AL14"/>
    <mergeCell ref="AM14:AN14"/>
    <mergeCell ref="AK15:AL15"/>
    <mergeCell ref="AM15:AN15"/>
    <mergeCell ref="AG51:AH51"/>
    <mergeCell ref="AI51:AJ51"/>
    <mergeCell ref="AG52:AH52"/>
    <mergeCell ref="AI52:AJ52"/>
    <mergeCell ref="AG53:AH53"/>
    <mergeCell ref="AI53:AJ53"/>
    <mergeCell ref="AG48:AH48"/>
    <mergeCell ref="AI48:AJ48"/>
    <mergeCell ref="AG49:AH49"/>
    <mergeCell ref="AI49:AJ49"/>
    <mergeCell ref="AG50:AH50"/>
    <mergeCell ref="AI50:AJ50"/>
    <mergeCell ref="AG45:AH45"/>
    <mergeCell ref="AI45:AJ45"/>
    <mergeCell ref="AG13:AH13"/>
    <mergeCell ref="AI13:AJ13"/>
    <mergeCell ref="AG47:AI47"/>
    <mergeCell ref="AG42:AH42"/>
    <mergeCell ref="AI42:AJ42"/>
    <mergeCell ref="AG31:AH31"/>
    <mergeCell ref="AI31:AJ31"/>
    <mergeCell ref="AG32:AH32"/>
    <mergeCell ref="AI32:AJ32"/>
    <mergeCell ref="AG27:AH27"/>
    <mergeCell ref="AI27:AJ27"/>
    <mergeCell ref="AG28:AH28"/>
    <mergeCell ref="AI28:AJ28"/>
    <mergeCell ref="AG29:AH29"/>
    <mergeCell ref="AI29:AJ29"/>
    <mergeCell ref="AG24:AH24"/>
    <mergeCell ref="AI24:AJ24"/>
    <mergeCell ref="AG25:AH25"/>
    <mergeCell ref="AI25:AJ25"/>
    <mergeCell ref="AG26:AH26"/>
    <mergeCell ref="AI26:AJ26"/>
    <mergeCell ref="AI44:AJ44"/>
    <mergeCell ref="AG39:AH39"/>
    <mergeCell ref="AI39:AJ39"/>
    <mergeCell ref="AG40:AH40"/>
    <mergeCell ref="AI40:AJ40"/>
    <mergeCell ref="AG41:AH41"/>
    <mergeCell ref="AI41:AJ41"/>
    <mergeCell ref="AG36:AH36"/>
    <mergeCell ref="AI36:AJ36"/>
    <mergeCell ref="AG37:AH37"/>
    <mergeCell ref="AI37:AJ37"/>
    <mergeCell ref="AG38:AH38"/>
    <mergeCell ref="AI38:AJ38"/>
    <mergeCell ref="AG33:AH33"/>
    <mergeCell ref="AI33:AJ33"/>
    <mergeCell ref="AG34:AH34"/>
    <mergeCell ref="AG30:AH30"/>
    <mergeCell ref="AI30:AJ30"/>
    <mergeCell ref="AC52:AD52"/>
    <mergeCell ref="AE52:AF52"/>
    <mergeCell ref="AC53:AD53"/>
    <mergeCell ref="AE53:AF53"/>
    <mergeCell ref="AC54:AD54"/>
    <mergeCell ref="AE54:AF54"/>
    <mergeCell ref="AE13:AF13"/>
    <mergeCell ref="AC48:AD48"/>
    <mergeCell ref="AE48:AF48"/>
    <mergeCell ref="AC49:AD49"/>
    <mergeCell ref="AE49:AF49"/>
    <mergeCell ref="AE40:AF40"/>
    <mergeCell ref="AE41:AF41"/>
    <mergeCell ref="AE42:AF42"/>
    <mergeCell ref="AE43:AF43"/>
    <mergeCell ref="AE44:AF44"/>
    <mergeCell ref="AE45:AF45"/>
    <mergeCell ref="AE34:AF34"/>
    <mergeCell ref="AE35:AF35"/>
    <mergeCell ref="AE36:AF36"/>
    <mergeCell ref="AE37:AF37"/>
    <mergeCell ref="AE38:AF38"/>
    <mergeCell ref="AE39:AF39"/>
    <mergeCell ref="AE28:AF28"/>
    <mergeCell ref="AE29:AF29"/>
    <mergeCell ref="AC38:AD38"/>
    <mergeCell ref="AE21:AF21"/>
    <mergeCell ref="AC26:AD26"/>
    <mergeCell ref="AC27:AD27"/>
    <mergeCell ref="AC28:AD28"/>
    <mergeCell ref="AG8:AJ8"/>
    <mergeCell ref="AG9:AJ9"/>
    <mergeCell ref="AG10:AJ10"/>
    <mergeCell ref="AG11:AJ11"/>
    <mergeCell ref="AG14:AH14"/>
    <mergeCell ref="AI14:AJ14"/>
    <mergeCell ref="AG21:AH21"/>
    <mergeCell ref="AI21:AJ21"/>
    <mergeCell ref="AG22:AH22"/>
    <mergeCell ref="AI22:AJ22"/>
    <mergeCell ref="AG23:AH23"/>
    <mergeCell ref="AI23:AJ23"/>
    <mergeCell ref="AG18:AH18"/>
    <mergeCell ref="AI18:AJ18"/>
    <mergeCell ref="AG19:AH19"/>
    <mergeCell ref="AI19:AJ19"/>
    <mergeCell ref="AG20:AH20"/>
    <mergeCell ref="AI20:AJ20"/>
    <mergeCell ref="AG15:AH15"/>
    <mergeCell ref="AI15:AJ15"/>
    <mergeCell ref="AG16:AH16"/>
    <mergeCell ref="AI16:AJ16"/>
    <mergeCell ref="AG17:AH17"/>
    <mergeCell ref="AI17:AJ17"/>
    <mergeCell ref="Y50:Z50"/>
    <mergeCell ref="AA50:AB50"/>
    <mergeCell ref="Y43:Z43"/>
    <mergeCell ref="AA43:AB43"/>
    <mergeCell ref="Y44:Z44"/>
    <mergeCell ref="AA44:AB44"/>
    <mergeCell ref="Y45:Z45"/>
    <mergeCell ref="AA45:AB45"/>
    <mergeCell ref="Y37:Z37"/>
    <mergeCell ref="AA37:AB37"/>
    <mergeCell ref="Y38:Z38"/>
    <mergeCell ref="AA38:AB38"/>
    <mergeCell ref="Y39:Z39"/>
    <mergeCell ref="AA39:AB39"/>
    <mergeCell ref="Y31:Z31"/>
    <mergeCell ref="AA31:AB31"/>
    <mergeCell ref="AC41:AD41"/>
    <mergeCell ref="AC42:AD42"/>
    <mergeCell ref="AC43:AD43"/>
    <mergeCell ref="AA42:AB42"/>
    <mergeCell ref="AC39:AD39"/>
    <mergeCell ref="AC40:AD40"/>
    <mergeCell ref="Y34:Z34"/>
    <mergeCell ref="AA34:AB34"/>
    <mergeCell ref="AC31:AD31"/>
    <mergeCell ref="Y32:Z32"/>
    <mergeCell ref="AA32:AB32"/>
    <mergeCell ref="Y33:Z33"/>
    <mergeCell ref="AA33:AB33"/>
    <mergeCell ref="Y41:Z41"/>
    <mergeCell ref="AA41:AB41"/>
    <mergeCell ref="Y42:Z42"/>
    <mergeCell ref="AC8:AF8"/>
    <mergeCell ref="AC9:AF9"/>
    <mergeCell ref="AC10:AF10"/>
    <mergeCell ref="AC11:AF11"/>
    <mergeCell ref="AE14:AF14"/>
    <mergeCell ref="AE15:AF15"/>
    <mergeCell ref="AA48:AB48"/>
    <mergeCell ref="Y49:Z49"/>
    <mergeCell ref="AA49:AB49"/>
    <mergeCell ref="AE31:AF31"/>
    <mergeCell ref="AE32:AF32"/>
    <mergeCell ref="AE33:AF33"/>
    <mergeCell ref="AE22:AF22"/>
    <mergeCell ref="AE23:AF23"/>
    <mergeCell ref="AE24:AF24"/>
    <mergeCell ref="AE25:AF25"/>
    <mergeCell ref="AE26:AF26"/>
    <mergeCell ref="AE27:AF27"/>
    <mergeCell ref="AE16:AF16"/>
    <mergeCell ref="AE17:AF17"/>
    <mergeCell ref="AE18:AF18"/>
    <mergeCell ref="AE19:AF19"/>
    <mergeCell ref="AE20:AF20"/>
    <mergeCell ref="AE30:AF30"/>
    <mergeCell ref="AC17:AD17"/>
    <mergeCell ref="AC18:AD18"/>
    <mergeCell ref="AC19:AD19"/>
    <mergeCell ref="AC29:AD29"/>
    <mergeCell ref="AC30:AD30"/>
    <mergeCell ref="AC23:AD23"/>
    <mergeCell ref="AC24:AD24"/>
    <mergeCell ref="Y9:AB9"/>
    <mergeCell ref="Q53:R53"/>
    <mergeCell ref="S53:T53"/>
    <mergeCell ref="Q54:R54"/>
    <mergeCell ref="S54:T54"/>
    <mergeCell ref="Q49:R49"/>
    <mergeCell ref="S49:T49"/>
    <mergeCell ref="Q50:R50"/>
    <mergeCell ref="S50:T50"/>
    <mergeCell ref="Q51:R51"/>
    <mergeCell ref="S51:T51"/>
    <mergeCell ref="S38:T38"/>
    <mergeCell ref="S39:T39"/>
    <mergeCell ref="S40:T40"/>
    <mergeCell ref="U38:V38"/>
    <mergeCell ref="S35:T35"/>
    <mergeCell ref="S36:T36"/>
    <mergeCell ref="S37:T37"/>
    <mergeCell ref="U37:V37"/>
    <mergeCell ref="U53:V53"/>
    <mergeCell ref="U44:V44"/>
    <mergeCell ref="U47:W47"/>
    <mergeCell ref="U48:V48"/>
    <mergeCell ref="W48:X48"/>
    <mergeCell ref="U49:V49"/>
    <mergeCell ref="W49:X49"/>
    <mergeCell ref="U39:V39"/>
    <mergeCell ref="U40:V40"/>
    <mergeCell ref="U41:V41"/>
    <mergeCell ref="U42:V42"/>
    <mergeCell ref="U43:V43"/>
    <mergeCell ref="U35:V35"/>
    <mergeCell ref="U36:V36"/>
    <mergeCell ref="W14:X14"/>
    <mergeCell ref="W15:X15"/>
    <mergeCell ref="W16:X16"/>
    <mergeCell ref="U11:X11"/>
    <mergeCell ref="U14:V14"/>
    <mergeCell ref="U15:V15"/>
    <mergeCell ref="U16:V16"/>
    <mergeCell ref="U17:V17"/>
    <mergeCell ref="U18:V18"/>
    <mergeCell ref="Q52:R52"/>
    <mergeCell ref="S52:T52"/>
    <mergeCell ref="U32:V32"/>
    <mergeCell ref="U33:V33"/>
    <mergeCell ref="U34:V34"/>
    <mergeCell ref="W38:X38"/>
    <mergeCell ref="W39:X39"/>
    <mergeCell ref="W40:X40"/>
    <mergeCell ref="W35:X35"/>
    <mergeCell ref="W36:X36"/>
    <mergeCell ref="W37:X37"/>
    <mergeCell ref="W32:X32"/>
    <mergeCell ref="W33:X33"/>
    <mergeCell ref="W34:X34"/>
    <mergeCell ref="W29:X29"/>
    <mergeCell ref="W30:X30"/>
    <mergeCell ref="W31:X31"/>
    <mergeCell ref="U27:V27"/>
    <mergeCell ref="U28:V28"/>
    <mergeCell ref="U29:V29"/>
    <mergeCell ref="S43:T43"/>
    <mergeCell ref="U30:V30"/>
    <mergeCell ref="W26:X26"/>
    <mergeCell ref="Q8:T8"/>
    <mergeCell ref="Q9:T9"/>
    <mergeCell ref="Q10:T10"/>
    <mergeCell ref="Q11:T11"/>
    <mergeCell ref="S14:T14"/>
    <mergeCell ref="S15:T15"/>
    <mergeCell ref="S16:T16"/>
    <mergeCell ref="S17:T17"/>
    <mergeCell ref="W24:X24"/>
    <mergeCell ref="W25:X25"/>
    <mergeCell ref="S23:T23"/>
    <mergeCell ref="S24:T24"/>
    <mergeCell ref="S25:T25"/>
    <mergeCell ref="U23:V23"/>
    <mergeCell ref="U24:V24"/>
    <mergeCell ref="U25:V25"/>
    <mergeCell ref="U19:V19"/>
    <mergeCell ref="U20:V20"/>
    <mergeCell ref="U21:V21"/>
    <mergeCell ref="W12:X12"/>
    <mergeCell ref="U12:V12"/>
    <mergeCell ref="S12:T12"/>
    <mergeCell ref="U13:V13"/>
    <mergeCell ref="Q21:R21"/>
    <mergeCell ref="Q22:R22"/>
    <mergeCell ref="Q23:R23"/>
    <mergeCell ref="U9:X9"/>
    <mergeCell ref="U10:X10"/>
    <mergeCell ref="S20:T20"/>
    <mergeCell ref="S21:T21"/>
    <mergeCell ref="W20:X20"/>
    <mergeCell ref="W21:X21"/>
    <mergeCell ref="M51:N51"/>
    <mergeCell ref="O51:P51"/>
    <mergeCell ref="M44:N44"/>
    <mergeCell ref="O44:P44"/>
    <mergeCell ref="M45:N45"/>
    <mergeCell ref="O45:P45"/>
    <mergeCell ref="M13:N13"/>
    <mergeCell ref="O13:P13"/>
    <mergeCell ref="M38:N38"/>
    <mergeCell ref="O38:P38"/>
    <mergeCell ref="M39:N39"/>
    <mergeCell ref="O39:P39"/>
    <mergeCell ref="M40:N40"/>
    <mergeCell ref="O40:P40"/>
    <mergeCell ref="M32:N32"/>
    <mergeCell ref="O32:P32"/>
    <mergeCell ref="M33:N33"/>
    <mergeCell ref="O26:P26"/>
    <mergeCell ref="M27:N27"/>
    <mergeCell ref="M20:N20"/>
    <mergeCell ref="O20:P20"/>
    <mergeCell ref="M21:N21"/>
    <mergeCell ref="O21:P21"/>
    <mergeCell ref="M22:N22"/>
    <mergeCell ref="O22:P22"/>
    <mergeCell ref="M23:N23"/>
    <mergeCell ref="O23:P23"/>
    <mergeCell ref="M48:N48"/>
    <mergeCell ref="M30:N30"/>
    <mergeCell ref="O30:P30"/>
    <mergeCell ref="M31:N31"/>
    <mergeCell ref="O31:P31"/>
    <mergeCell ref="I54:J54"/>
    <mergeCell ref="K54:L54"/>
    <mergeCell ref="I31:J31"/>
    <mergeCell ref="M52:N52"/>
    <mergeCell ref="O52:P52"/>
    <mergeCell ref="M53:N53"/>
    <mergeCell ref="O53:P53"/>
    <mergeCell ref="K27:L27"/>
    <mergeCell ref="K28:L28"/>
    <mergeCell ref="K29:L29"/>
    <mergeCell ref="M54:N54"/>
    <mergeCell ref="O54:P54"/>
    <mergeCell ref="M24:N24"/>
    <mergeCell ref="O24:P24"/>
    <mergeCell ref="M25:N25"/>
    <mergeCell ref="O25:P25"/>
    <mergeCell ref="O33:P33"/>
    <mergeCell ref="M34:N34"/>
    <mergeCell ref="O34:P34"/>
    <mergeCell ref="M26:N26"/>
    <mergeCell ref="I52:J52"/>
    <mergeCell ref="K52:L52"/>
    <mergeCell ref="I53:J53"/>
    <mergeCell ref="K53:L53"/>
    <mergeCell ref="I47:K47"/>
    <mergeCell ref="I48:J48"/>
    <mergeCell ref="I32:J32"/>
    <mergeCell ref="O48:P48"/>
    <mergeCell ref="M49:N49"/>
    <mergeCell ref="O49:P49"/>
    <mergeCell ref="M50:N50"/>
    <mergeCell ref="O50:P50"/>
    <mergeCell ref="M8:P8"/>
    <mergeCell ref="M9:P9"/>
    <mergeCell ref="M10:P10"/>
    <mergeCell ref="M11:P11"/>
    <mergeCell ref="M14:N14"/>
    <mergeCell ref="O14:P14"/>
    <mergeCell ref="M15:N15"/>
    <mergeCell ref="O15:P15"/>
    <mergeCell ref="K48:L48"/>
    <mergeCell ref="I49:J49"/>
    <mergeCell ref="K49:L49"/>
    <mergeCell ref="I50:J50"/>
    <mergeCell ref="K50:L50"/>
    <mergeCell ref="I51:J51"/>
    <mergeCell ref="K51:L51"/>
    <mergeCell ref="I41:J41"/>
    <mergeCell ref="I42:J42"/>
    <mergeCell ref="I43:J43"/>
    <mergeCell ref="I44:J44"/>
    <mergeCell ref="I45:J45"/>
    <mergeCell ref="I13:J13"/>
    <mergeCell ref="I34:J34"/>
    <mergeCell ref="I35:J35"/>
    <mergeCell ref="I36:J36"/>
    <mergeCell ref="I37:J37"/>
    <mergeCell ref="I38:J38"/>
    <mergeCell ref="I39:J39"/>
    <mergeCell ref="I26:J26"/>
    <mergeCell ref="I27:J27"/>
    <mergeCell ref="I28:J28"/>
    <mergeCell ref="I29:J29"/>
    <mergeCell ref="I30:J30"/>
    <mergeCell ref="B8:D8"/>
    <mergeCell ref="B9:D9"/>
    <mergeCell ref="B10:D10"/>
    <mergeCell ref="B11:D11"/>
    <mergeCell ref="G14:H14"/>
    <mergeCell ref="G15:H15"/>
    <mergeCell ref="G45:H45"/>
    <mergeCell ref="G13:H13"/>
    <mergeCell ref="G42:H42"/>
    <mergeCell ref="G43:H43"/>
    <mergeCell ref="G44:H44"/>
    <mergeCell ref="G39:H39"/>
    <mergeCell ref="G40:H40"/>
    <mergeCell ref="G41:H41"/>
    <mergeCell ref="K38:L38"/>
    <mergeCell ref="G36:H36"/>
    <mergeCell ref="G37:H37"/>
    <mergeCell ref="G38:H38"/>
    <mergeCell ref="K33:L33"/>
    <mergeCell ref="K34:L34"/>
    <mergeCell ref="K35:L35"/>
    <mergeCell ref="K45:L45"/>
    <mergeCell ref="K13:L13"/>
    <mergeCell ref="K42:L42"/>
    <mergeCell ref="K43:L43"/>
    <mergeCell ref="K44:L44"/>
    <mergeCell ref="K39:L39"/>
    <mergeCell ref="K40:L40"/>
    <mergeCell ref="K41:L41"/>
    <mergeCell ref="I40:J40"/>
    <mergeCell ref="G31:H31"/>
    <mergeCell ref="G32:H32"/>
    <mergeCell ref="Y53:Z53"/>
    <mergeCell ref="AA53:AB53"/>
    <mergeCell ref="Y54:Z54"/>
    <mergeCell ref="AA54:AB54"/>
    <mergeCell ref="Y52:Z52"/>
    <mergeCell ref="AA52:AB52"/>
    <mergeCell ref="AC51:AD51"/>
    <mergeCell ref="AE51:AF51"/>
    <mergeCell ref="AC50:AD50"/>
    <mergeCell ref="AE50:AF50"/>
    <mergeCell ref="AC47:AE47"/>
    <mergeCell ref="Y47:AA47"/>
    <mergeCell ref="Y48:Z48"/>
    <mergeCell ref="AC44:AD44"/>
    <mergeCell ref="AC45:AD45"/>
    <mergeCell ref="AC13:AD13"/>
    <mergeCell ref="Y13:Z13"/>
    <mergeCell ref="AA13:AB13"/>
    <mergeCell ref="Y51:Z51"/>
    <mergeCell ref="AA51:AB51"/>
    <mergeCell ref="Y40:Z40"/>
    <mergeCell ref="AA40:AB40"/>
    <mergeCell ref="AC35:AD35"/>
    <mergeCell ref="AC36:AD36"/>
    <mergeCell ref="AC37:AD37"/>
    <mergeCell ref="Y35:Z35"/>
    <mergeCell ref="AA35:AB35"/>
    <mergeCell ref="Y36:Z36"/>
    <mergeCell ref="AA36:AB36"/>
    <mergeCell ref="AC32:AD32"/>
    <mergeCell ref="AC33:AD33"/>
    <mergeCell ref="AC34:AD34"/>
    <mergeCell ref="Y16:Z16"/>
    <mergeCell ref="AA16:AB16"/>
    <mergeCell ref="Y29:Z29"/>
    <mergeCell ref="AA29:AB29"/>
    <mergeCell ref="Y30:Z30"/>
    <mergeCell ref="AA30:AB30"/>
    <mergeCell ref="AA23:AB23"/>
    <mergeCell ref="Y24:Z24"/>
    <mergeCell ref="AA24:AB24"/>
    <mergeCell ref="AC20:AD20"/>
    <mergeCell ref="AC21:AD21"/>
    <mergeCell ref="AC22:AD22"/>
    <mergeCell ref="Y22:Z22"/>
    <mergeCell ref="AA22:AB22"/>
    <mergeCell ref="Y23:Z23"/>
    <mergeCell ref="AA25:AB25"/>
    <mergeCell ref="Y26:Z26"/>
    <mergeCell ref="AA26:AB26"/>
    <mergeCell ref="Y27:Z27"/>
    <mergeCell ref="AA27:AB27"/>
    <mergeCell ref="Y25:Z25"/>
    <mergeCell ref="AC25:AD25"/>
    <mergeCell ref="Y28:Z28"/>
    <mergeCell ref="AA28:AB28"/>
    <mergeCell ref="W27:X27"/>
    <mergeCell ref="W28:X28"/>
    <mergeCell ref="S26:T26"/>
    <mergeCell ref="S27:T27"/>
    <mergeCell ref="S28:T28"/>
    <mergeCell ref="W23:X23"/>
    <mergeCell ref="S22:T22"/>
    <mergeCell ref="U22:V22"/>
    <mergeCell ref="S18:T18"/>
    <mergeCell ref="Y17:Z17"/>
    <mergeCell ref="AA17:AB17"/>
    <mergeCell ref="Y18:Z18"/>
    <mergeCell ref="AA18:AB18"/>
    <mergeCell ref="Y19:Z19"/>
    <mergeCell ref="AA19:AB19"/>
    <mergeCell ref="Y20:Z20"/>
    <mergeCell ref="AA20:AB20"/>
    <mergeCell ref="Y21:Z21"/>
    <mergeCell ref="AA21:AB21"/>
    <mergeCell ref="S19:T19"/>
    <mergeCell ref="U26:V26"/>
    <mergeCell ref="W22:X22"/>
    <mergeCell ref="W17:X17"/>
    <mergeCell ref="W18:X18"/>
    <mergeCell ref="W19:X19"/>
    <mergeCell ref="Q43:R43"/>
    <mergeCell ref="Q44:R44"/>
    <mergeCell ref="M42:N42"/>
    <mergeCell ref="O42:P42"/>
    <mergeCell ref="M43:N43"/>
    <mergeCell ref="O43:P43"/>
    <mergeCell ref="Q39:R39"/>
    <mergeCell ref="Q40:R40"/>
    <mergeCell ref="Q41:R41"/>
    <mergeCell ref="M41:N41"/>
    <mergeCell ref="O41:P41"/>
    <mergeCell ref="S29:T29"/>
    <mergeCell ref="S30:T30"/>
    <mergeCell ref="S31:T31"/>
    <mergeCell ref="U51:V51"/>
    <mergeCell ref="W51:X51"/>
    <mergeCell ref="U52:V52"/>
    <mergeCell ref="W52:X52"/>
    <mergeCell ref="U50:V50"/>
    <mergeCell ref="W50:X50"/>
    <mergeCell ref="Q48:R48"/>
    <mergeCell ref="S48:T48"/>
    <mergeCell ref="W44:X44"/>
    <mergeCell ref="W45:X45"/>
    <mergeCell ref="S44:T44"/>
    <mergeCell ref="S45:T45"/>
    <mergeCell ref="U45:V45"/>
    <mergeCell ref="W41:X41"/>
    <mergeCell ref="W42:X42"/>
    <mergeCell ref="W43:X43"/>
    <mergeCell ref="S41:T41"/>
    <mergeCell ref="S42:T42"/>
    <mergeCell ref="Q27:R27"/>
    <mergeCell ref="S32:T32"/>
    <mergeCell ref="G24:H24"/>
    <mergeCell ref="G25:H25"/>
    <mergeCell ref="G26:H26"/>
    <mergeCell ref="I25:J25"/>
    <mergeCell ref="Q36:R36"/>
    <mergeCell ref="Q37:R37"/>
    <mergeCell ref="Q38:R38"/>
    <mergeCell ref="M36:N36"/>
    <mergeCell ref="O36:P36"/>
    <mergeCell ref="M37:N37"/>
    <mergeCell ref="O37:P37"/>
    <mergeCell ref="Q33:R33"/>
    <mergeCell ref="Q34:R34"/>
    <mergeCell ref="Q35:R35"/>
    <mergeCell ref="M35:N35"/>
    <mergeCell ref="O35:P35"/>
    <mergeCell ref="Q30:R30"/>
    <mergeCell ref="Q28:R28"/>
    <mergeCell ref="Q29:R29"/>
    <mergeCell ref="G28:H28"/>
    <mergeCell ref="G29:H29"/>
    <mergeCell ref="K24:L24"/>
    <mergeCell ref="K25:L25"/>
    <mergeCell ref="K26:L26"/>
    <mergeCell ref="Q26:R26"/>
    <mergeCell ref="Q31:R31"/>
    <mergeCell ref="Q32:R32"/>
    <mergeCell ref="G23:H23"/>
    <mergeCell ref="G54:H54"/>
    <mergeCell ref="E54:F54"/>
    <mergeCell ref="G48:H48"/>
    <mergeCell ref="G49:H49"/>
    <mergeCell ref="G50:H50"/>
    <mergeCell ref="G51:H51"/>
    <mergeCell ref="G52:H52"/>
    <mergeCell ref="E53:F53"/>
    <mergeCell ref="G53:H53"/>
    <mergeCell ref="B48:D48"/>
    <mergeCell ref="B49:D49"/>
    <mergeCell ref="E48:F48"/>
    <mergeCell ref="E49:F49"/>
    <mergeCell ref="E50:F50"/>
    <mergeCell ref="E51:F51"/>
    <mergeCell ref="E52:F52"/>
    <mergeCell ref="B50:D50"/>
    <mergeCell ref="B52:D52"/>
    <mergeCell ref="B53:D53"/>
    <mergeCell ref="E24:F24"/>
    <mergeCell ref="E25:F25"/>
    <mergeCell ref="E26:F26"/>
    <mergeCell ref="B31:C31"/>
    <mergeCell ref="B32:C32"/>
    <mergeCell ref="B33:C33"/>
    <mergeCell ref="B51:D51"/>
    <mergeCell ref="G33:H33"/>
    <mergeCell ref="G34:H34"/>
    <mergeCell ref="G35:H35"/>
    <mergeCell ref="G27:H27"/>
    <mergeCell ref="B54:D54"/>
    <mergeCell ref="Q4:U4"/>
    <mergeCell ref="V4:AF4"/>
    <mergeCell ref="Q16:R16"/>
    <mergeCell ref="Q17:R17"/>
    <mergeCell ref="M16:N16"/>
    <mergeCell ref="O16:P16"/>
    <mergeCell ref="M17:N17"/>
    <mergeCell ref="O17:P17"/>
    <mergeCell ref="I8:L8"/>
    <mergeCell ref="I9:L9"/>
    <mergeCell ref="I10:L10"/>
    <mergeCell ref="I11:L11"/>
    <mergeCell ref="I14:J14"/>
    <mergeCell ref="I15:J15"/>
    <mergeCell ref="I16:J16"/>
    <mergeCell ref="I17:J17"/>
    <mergeCell ref="K15:L15"/>
    <mergeCell ref="K16:L16"/>
    <mergeCell ref="K17:L17"/>
    <mergeCell ref="Q13:R13"/>
    <mergeCell ref="W13:X13"/>
    <mergeCell ref="S13:T13"/>
    <mergeCell ref="AC14:AD14"/>
    <mergeCell ref="AC15:AD15"/>
    <mergeCell ref="AC16:AD16"/>
    <mergeCell ref="Y8:AB8"/>
    <mergeCell ref="Y10:AB10"/>
    <mergeCell ref="Y11:AB11"/>
    <mergeCell ref="Y14:Z14"/>
    <mergeCell ref="AA14:AB14"/>
    <mergeCell ref="Y15:Z15"/>
    <mergeCell ref="AA15:AB15"/>
    <mergeCell ref="B18:C18"/>
    <mergeCell ref="B13:D13"/>
    <mergeCell ref="B12:D12"/>
    <mergeCell ref="E13:F13"/>
    <mergeCell ref="E36:F36"/>
    <mergeCell ref="E37:F37"/>
    <mergeCell ref="E38:F38"/>
    <mergeCell ref="E39:F39"/>
    <mergeCell ref="E40:F40"/>
    <mergeCell ref="E41:F41"/>
    <mergeCell ref="E30:F30"/>
    <mergeCell ref="E31:F31"/>
    <mergeCell ref="E32:F32"/>
    <mergeCell ref="E33:F33"/>
    <mergeCell ref="E34:F34"/>
    <mergeCell ref="E35:F35"/>
    <mergeCell ref="K36:L36"/>
    <mergeCell ref="K37:L37"/>
    <mergeCell ref="I33:J33"/>
    <mergeCell ref="G30:H30"/>
    <mergeCell ref="G19:H19"/>
    <mergeCell ref="G20:H20"/>
    <mergeCell ref="I18:J18"/>
    <mergeCell ref="I19:J19"/>
    <mergeCell ref="I20:J20"/>
    <mergeCell ref="I21:J21"/>
    <mergeCell ref="B30:C30"/>
    <mergeCell ref="G16:H16"/>
    <mergeCell ref="G17:H17"/>
    <mergeCell ref="K14:L14"/>
    <mergeCell ref="I22:J22"/>
    <mergeCell ref="I23:J23"/>
    <mergeCell ref="G22:H22"/>
    <mergeCell ref="Q18:R18"/>
    <mergeCell ref="Q19:R19"/>
    <mergeCell ref="Q20:R20"/>
    <mergeCell ref="M18:N18"/>
    <mergeCell ref="O18:P18"/>
    <mergeCell ref="E27:F27"/>
    <mergeCell ref="E28:F28"/>
    <mergeCell ref="E29:F29"/>
    <mergeCell ref="B45:C45"/>
    <mergeCell ref="B25:C25"/>
    <mergeCell ref="B26:C26"/>
    <mergeCell ref="B27:C27"/>
    <mergeCell ref="E22:F22"/>
    <mergeCell ref="E23:F23"/>
    <mergeCell ref="B14:C14"/>
    <mergeCell ref="B15:C15"/>
    <mergeCell ref="E14:F14"/>
    <mergeCell ref="E15:F15"/>
    <mergeCell ref="E16:F16"/>
    <mergeCell ref="E17:F17"/>
    <mergeCell ref="B40:C40"/>
    <mergeCell ref="B41:C41"/>
    <mergeCell ref="B42:C42"/>
    <mergeCell ref="B43:C43"/>
    <mergeCell ref="B44:C44"/>
    <mergeCell ref="B34:C34"/>
    <mergeCell ref="Q15:R15"/>
    <mergeCell ref="G21:H21"/>
    <mergeCell ref="G18:H18"/>
    <mergeCell ref="B16:C16"/>
    <mergeCell ref="B17:C17"/>
    <mergeCell ref="E18:F18"/>
    <mergeCell ref="E56:H56"/>
    <mergeCell ref="E57:H57"/>
    <mergeCell ref="E58:H58"/>
    <mergeCell ref="I56:L56"/>
    <mergeCell ref="M56:P56"/>
    <mergeCell ref="Q56:T56"/>
    <mergeCell ref="U56:X56"/>
    <mergeCell ref="Y56:AB56"/>
    <mergeCell ref="AC56:AF56"/>
    <mergeCell ref="AG56:AJ56"/>
    <mergeCell ref="B22:C22"/>
    <mergeCell ref="B23:C23"/>
    <mergeCell ref="B24:C24"/>
    <mergeCell ref="B19:C19"/>
    <mergeCell ref="B20:C20"/>
    <mergeCell ref="B21:C21"/>
    <mergeCell ref="E19:F19"/>
    <mergeCell ref="E20:F20"/>
    <mergeCell ref="E21:F21"/>
    <mergeCell ref="B35:C35"/>
    <mergeCell ref="B36:C36"/>
    <mergeCell ref="B37:C37"/>
    <mergeCell ref="B38:C38"/>
    <mergeCell ref="B39:C39"/>
    <mergeCell ref="B28:C28"/>
    <mergeCell ref="M29:N29"/>
    <mergeCell ref="O29:P29"/>
    <mergeCell ref="Q24:R24"/>
    <mergeCell ref="Q25:R25"/>
    <mergeCell ref="E45:F45"/>
    <mergeCell ref="E44:F44"/>
    <mergeCell ref="V5:Z5"/>
    <mergeCell ref="Q5:U5"/>
    <mergeCell ref="BM55:BO55"/>
    <mergeCell ref="BM56:BO56"/>
    <mergeCell ref="BM57:BO57"/>
    <mergeCell ref="BM58:BO58"/>
    <mergeCell ref="AS56:AV56"/>
    <mergeCell ref="AW56:AZ56"/>
    <mergeCell ref="BA56:BD56"/>
    <mergeCell ref="I58:L58"/>
    <mergeCell ref="M58:P58"/>
    <mergeCell ref="Q58:T58"/>
    <mergeCell ref="U58:X58"/>
    <mergeCell ref="Y58:AB58"/>
    <mergeCell ref="AC58:AF58"/>
    <mergeCell ref="AG58:AJ58"/>
    <mergeCell ref="AK58:AN58"/>
    <mergeCell ref="AO58:AR58"/>
    <mergeCell ref="AS58:AV58"/>
    <mergeCell ref="AW58:AZ58"/>
    <mergeCell ref="BA58:BD58"/>
    <mergeCell ref="AK56:AN56"/>
    <mergeCell ref="AO56:AR56"/>
    <mergeCell ref="M19:N19"/>
    <mergeCell ref="O19:P19"/>
    <mergeCell ref="K21:L21"/>
    <mergeCell ref="K22:L22"/>
    <mergeCell ref="K23:L23"/>
    <mergeCell ref="I24:J24"/>
    <mergeCell ref="O27:P27"/>
    <mergeCell ref="M28:N28"/>
    <mergeCell ref="O28:P28"/>
    <mergeCell ref="E43:F43"/>
    <mergeCell ref="U31:V31"/>
    <mergeCell ref="W53:X53"/>
    <mergeCell ref="U54:V54"/>
    <mergeCell ref="K30:L30"/>
    <mergeCell ref="K32:L32"/>
    <mergeCell ref="Q47:S47"/>
    <mergeCell ref="B1:AF2"/>
    <mergeCell ref="BE58:BH58"/>
    <mergeCell ref="BI58:BL58"/>
    <mergeCell ref="BE56:BH56"/>
    <mergeCell ref="BI56:BL56"/>
    <mergeCell ref="I57:L57"/>
    <mergeCell ref="M57:P57"/>
    <mergeCell ref="Q57:T57"/>
    <mergeCell ref="U57:X57"/>
    <mergeCell ref="Y57:AB57"/>
    <mergeCell ref="AC57:AF57"/>
    <mergeCell ref="AG57:AJ57"/>
    <mergeCell ref="AK57:AN57"/>
    <mergeCell ref="AO57:AR57"/>
    <mergeCell ref="AS57:AV57"/>
    <mergeCell ref="AW57:AZ57"/>
    <mergeCell ref="BA57:BD57"/>
    <mergeCell ref="BE57:BH57"/>
    <mergeCell ref="BI57:BL57"/>
    <mergeCell ref="E8:H8"/>
    <mergeCell ref="E9:H9"/>
    <mergeCell ref="M47:O47"/>
    <mergeCell ref="E10:H10"/>
    <mergeCell ref="E11:H11"/>
    <mergeCell ref="AB5:AF5"/>
    <mergeCell ref="Q45:R45"/>
    <mergeCell ref="Q42:R42"/>
    <mergeCell ref="Q14:R14"/>
    <mergeCell ref="U8:X8"/>
    <mergeCell ref="K18:L18"/>
    <mergeCell ref="K19:L19"/>
    <mergeCell ref="K20:L20"/>
    <mergeCell ref="B29:C29"/>
    <mergeCell ref="K31:L31"/>
    <mergeCell ref="C59:D59"/>
    <mergeCell ref="BM59:BO59"/>
    <mergeCell ref="E59:H59"/>
    <mergeCell ref="I59:L59"/>
    <mergeCell ref="M59:P59"/>
    <mergeCell ref="Q59:T59"/>
    <mergeCell ref="U59:X59"/>
    <mergeCell ref="Y59:AB59"/>
    <mergeCell ref="AC59:AF59"/>
    <mergeCell ref="AG59:AJ59"/>
    <mergeCell ref="AK59:AN59"/>
    <mergeCell ref="AO59:AR59"/>
    <mergeCell ref="AS59:AV59"/>
    <mergeCell ref="AW59:AZ59"/>
    <mergeCell ref="BA59:BD59"/>
    <mergeCell ref="BE59:BH59"/>
    <mergeCell ref="BI59:BL59"/>
    <mergeCell ref="W54:X54"/>
    <mergeCell ref="S33:T33"/>
    <mergeCell ref="S34:T34"/>
    <mergeCell ref="B47:D47"/>
    <mergeCell ref="E47:G47"/>
    <mergeCell ref="E42:F42"/>
  </mergeCells>
  <phoneticPr fontId="1"/>
  <conditionalFormatting sqref="B15:C45">
    <cfRule type="cellIs" dxfId="20" priority="1" operator="greaterThan">
      <formula>$AB$5</formula>
    </cfRule>
  </conditionalFormatting>
  <conditionalFormatting sqref="D15:D45">
    <cfRule type="expression" dxfId="19" priority="19">
      <formula>WEEKDAY($B15)=1</formula>
    </cfRule>
    <cfRule type="expression" dxfId="18" priority="20">
      <formula>WEEKDAY($B15)=7</formula>
    </cfRule>
  </conditionalFormatting>
  <conditionalFormatting sqref="E12 G12 I12 K12 M12 O12 Q12 S12 U12 W12 Y12 AA12 AC12 AE12 AG12 AI12 AK12 AM12 AO12 AQ12 AS12 AU12 AW12 AY12 BA12 BC12 BE12 BG12 BI12 BK12">
    <cfRule type="containsBlanks" dxfId="17" priority="3">
      <formula>LEN(TRIM(E12))=0</formula>
    </cfRule>
  </conditionalFormatting>
  <conditionalFormatting sqref="V5:Z5 AB5:AF5">
    <cfRule type="containsBlanks" dxfId="16" priority="22">
      <formula>LEN(TRIM(V5))=0</formula>
    </cfRule>
  </conditionalFormatting>
  <printOptions horizontalCentered="1"/>
  <pageMargins left="0.51181102362204722" right="0.51181102362204722" top="0.55118110236220474" bottom="0.55118110236220474" header="0.31496062992125984" footer="0.31496062992125984"/>
  <pageSetup paperSize="9" scale="39" orientation="landscape" blackAndWhite="1" r:id="rId1"/>
  <headerFooter>
    <oddHeader>&amp;R自動入力用</oddHeader>
  </headerFooter>
  <colBreaks count="1" manualBreakCount="1">
    <brk id="32" max="53"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ABEEF-B514-489D-9908-0D37D6E1EB4C}">
  <sheetPr>
    <tabColor theme="5" tint="0.59999389629810485"/>
    <pageSetUpPr fitToPage="1"/>
  </sheetPr>
  <dimension ref="A1:Y37"/>
  <sheetViews>
    <sheetView showGridLines="0" showZeros="0" view="pageBreakPreview" zoomScaleNormal="85" zoomScaleSheetLayoutView="100" workbookViewId="0">
      <pane ySplit="1" topLeftCell="A2" activePane="bottomLeft" state="frozen"/>
      <selection activeCell="E49" sqref="E49:F49"/>
      <selection pane="bottomLeft" activeCell="U2" sqref="U2:X2"/>
    </sheetView>
  </sheetViews>
  <sheetFormatPr defaultColWidth="4" defaultRowHeight="20.100000000000001" customHeight="1" x14ac:dyDescent="0.3"/>
  <cols>
    <col min="1" max="20" width="4" style="98"/>
    <col min="21" max="21" width="5.26953125" style="98" customWidth="1"/>
    <col min="22" max="23" width="4" style="98"/>
    <col min="24" max="24" width="5.26953125" style="98" customWidth="1"/>
    <col min="25" max="16384" width="4" style="98"/>
  </cols>
  <sheetData>
    <row r="1" spans="1:25" ht="37.799999999999997" customHeight="1" x14ac:dyDescent="0.3"/>
    <row r="2" spans="1:25" ht="20.100000000000001" customHeight="1" x14ac:dyDescent="0.3">
      <c r="Q2" s="321" t="s">
        <v>28</v>
      </c>
      <c r="R2" s="321"/>
      <c r="S2" s="321"/>
      <c r="T2" s="321"/>
      <c r="U2" s="356"/>
      <c r="V2" s="356"/>
      <c r="W2" s="356"/>
      <c r="X2" s="356"/>
    </row>
    <row r="3" spans="1:25" ht="20.100000000000001" customHeight="1" x14ac:dyDescent="0.3">
      <c r="B3" s="707" t="s">
        <v>232</v>
      </c>
      <c r="C3" s="707"/>
      <c r="D3" s="707"/>
      <c r="E3" s="707"/>
      <c r="F3" s="707"/>
      <c r="G3" s="707"/>
      <c r="H3" s="707"/>
      <c r="I3" s="707"/>
      <c r="J3" s="707"/>
      <c r="K3" s="707"/>
      <c r="L3" s="707"/>
      <c r="M3" s="707"/>
      <c r="N3" s="707"/>
      <c r="O3" s="707"/>
      <c r="P3" s="707"/>
      <c r="Q3" s="707"/>
      <c r="R3" s="100"/>
      <c r="S3" s="100"/>
      <c r="T3" s="100"/>
      <c r="U3" s="762"/>
      <c r="V3" s="762"/>
      <c r="W3" s="762"/>
      <c r="X3" s="762"/>
      <c r="Y3" s="101"/>
    </row>
    <row r="4" spans="1:25" ht="20.100000000000001" customHeight="1" x14ac:dyDescent="0.3">
      <c r="A4" s="101"/>
      <c r="B4" s="707"/>
      <c r="C4" s="707"/>
      <c r="D4" s="707"/>
      <c r="E4" s="707"/>
      <c r="F4" s="707"/>
      <c r="G4" s="707"/>
      <c r="H4" s="707"/>
      <c r="I4" s="707"/>
      <c r="J4" s="707"/>
      <c r="K4" s="707"/>
      <c r="L4" s="707"/>
      <c r="M4" s="707"/>
      <c r="N4" s="707"/>
      <c r="O4" s="707"/>
      <c r="P4" s="707"/>
      <c r="Q4" s="707"/>
      <c r="R4" s="100"/>
      <c r="S4" s="100"/>
      <c r="T4" s="100"/>
      <c r="U4" s="100"/>
      <c r="V4" s="100"/>
      <c r="W4" s="100"/>
      <c r="X4" s="100"/>
      <c r="Y4" s="101"/>
    </row>
    <row r="6" spans="1:25" ht="20.100000000000001" customHeight="1" x14ac:dyDescent="0.3">
      <c r="B6" s="679" t="s">
        <v>29</v>
      </c>
      <c r="C6" s="679"/>
      <c r="D6" s="679"/>
      <c r="E6" s="679"/>
      <c r="F6" s="679"/>
      <c r="M6" s="359" t="s">
        <v>3</v>
      </c>
      <c r="N6" s="360"/>
      <c r="O6" s="360"/>
      <c r="P6" s="103" t="s">
        <v>34</v>
      </c>
      <c r="Q6" s="363" t="str">
        <f t="array" ref="Q6">IF('基本情報(必須)'!$D$4:$E$4="","",'基本情報(必須)'!$D$4:$E$4)</f>
        <v>111-1111</v>
      </c>
      <c r="R6" s="363"/>
      <c r="S6" s="363"/>
      <c r="T6" s="80"/>
      <c r="U6" s="80"/>
      <c r="V6" s="80"/>
      <c r="W6" s="80"/>
      <c r="X6" s="104"/>
    </row>
    <row r="7" spans="1:25" ht="20.100000000000001" customHeight="1" x14ac:dyDescent="0.2">
      <c r="B7" s="680"/>
      <c r="C7" s="680"/>
      <c r="D7" s="680"/>
      <c r="E7" s="680"/>
      <c r="F7" s="680"/>
      <c r="G7" s="678" t="s">
        <v>30</v>
      </c>
      <c r="H7" s="678"/>
      <c r="M7" s="361"/>
      <c r="N7" s="362"/>
      <c r="O7" s="362"/>
      <c r="P7" s="365" t="str">
        <f t="array" ref="P7">IF('基本情報(必須)'!$D$5:$E$5="","",'基本情報(必須)'!$D$5:$E$5)</f>
        <v>三重県鈴鹿市●●町●丁目●-●</v>
      </c>
      <c r="Q7" s="365"/>
      <c r="R7" s="365"/>
      <c r="S7" s="365"/>
      <c r="T7" s="365"/>
      <c r="U7" s="365"/>
      <c r="V7" s="365"/>
      <c r="W7" s="365"/>
      <c r="X7" s="366"/>
    </row>
    <row r="8" spans="1:25" ht="20.100000000000001" customHeight="1" x14ac:dyDescent="0.3">
      <c r="M8" s="361"/>
      <c r="N8" s="362"/>
      <c r="O8" s="362"/>
      <c r="P8" s="365" t="str">
        <f t="array" ref="P8">IF('基本情報(必須)'!$D$6:$E$6="","",'基本情報(必須)'!$D$6:$E$6)</f>
        <v>鈴鹿ビル1階</v>
      </c>
      <c r="Q8" s="365"/>
      <c r="R8" s="365"/>
      <c r="S8" s="365"/>
      <c r="T8" s="365"/>
      <c r="U8" s="365"/>
      <c r="V8" s="365"/>
      <c r="W8" s="365"/>
      <c r="X8" s="366"/>
    </row>
    <row r="9" spans="1:25" ht="20.100000000000001" customHeight="1" x14ac:dyDescent="0.3">
      <c r="M9" s="361" t="s">
        <v>31</v>
      </c>
      <c r="N9" s="362"/>
      <c r="O9" s="362"/>
      <c r="P9" s="365" t="str">
        <f t="array" ref="P9">IF('基本情報(必須)'!$D$3:$E$3="","",'基本情報(必須)'!$D$3:$E$3)</f>
        <v>株式会社●●</v>
      </c>
      <c r="Q9" s="365"/>
      <c r="R9" s="365"/>
      <c r="S9" s="365"/>
      <c r="T9" s="365"/>
      <c r="U9" s="365"/>
      <c r="V9" s="365"/>
      <c r="W9" s="365"/>
      <c r="X9" s="366"/>
    </row>
    <row r="10" spans="1:25" ht="20.100000000000001" customHeight="1" x14ac:dyDescent="0.3">
      <c r="M10" s="361" t="s">
        <v>4</v>
      </c>
      <c r="N10" s="362"/>
      <c r="O10" s="362"/>
      <c r="P10" s="365" t="str">
        <f t="array" ref="P10">IF('基本情報(必須)'!$D$7:$E$7="","",'基本情報(必須)'!$D$7:$E$7)</f>
        <v>代表取締役　鈴鹿　一郎</v>
      </c>
      <c r="Q10" s="365"/>
      <c r="R10" s="365"/>
      <c r="S10" s="365"/>
      <c r="T10" s="365"/>
      <c r="U10" s="365"/>
      <c r="V10" s="365"/>
      <c r="W10" s="365"/>
      <c r="X10" s="107" t="s">
        <v>33</v>
      </c>
    </row>
    <row r="11" spans="1:25" ht="20.100000000000001" customHeight="1" x14ac:dyDescent="0.3">
      <c r="M11" s="378" t="s">
        <v>32</v>
      </c>
      <c r="N11" s="379"/>
      <c r="O11" s="379"/>
      <c r="P11" s="380" t="str">
        <f t="array" ref="P11">IF('基本情報(必須)'!$D$8:$E$8="","",'基本情報(必須)'!$D$8:$E$8)</f>
        <v>T0000000000000</v>
      </c>
      <c r="Q11" s="380"/>
      <c r="R11" s="380"/>
      <c r="S11" s="380"/>
      <c r="T11" s="380"/>
      <c r="U11" s="380"/>
      <c r="V11" s="380"/>
      <c r="W11" s="380"/>
      <c r="X11" s="381"/>
    </row>
    <row r="12" spans="1:25" ht="20.100000000000001" customHeight="1" x14ac:dyDescent="0.3">
      <c r="M12" s="322" t="s">
        <v>59</v>
      </c>
      <c r="N12" s="323"/>
      <c r="O12" s="324"/>
      <c r="P12" s="325" t="str">
        <f t="array" ref="P12">IF('基本情報(必須)'!$D$11:$E$11="","",'基本情報(必須)'!$D$11:$E$11)</f>
        <v>■■銀行</v>
      </c>
      <c r="Q12" s="326"/>
      <c r="R12" s="326"/>
      <c r="S12" s="327"/>
      <c r="T12" s="375" t="str">
        <f t="array" ref="T12">IF('基本情報(必須)'!$D$13:$E$13="","",'基本情報(必須)'!$D$13:$E$13)</f>
        <v>普通</v>
      </c>
      <c r="U12" s="376"/>
      <c r="V12" s="325" t="str">
        <f t="array" ref="V12">IF('基本情報(必須)'!$D$12:$E$12="","",'基本情報(必須)'!$D$12:$E$12)</f>
        <v>■■■支店</v>
      </c>
      <c r="W12" s="326"/>
      <c r="X12" s="327"/>
    </row>
    <row r="13" spans="1:25" ht="20.100000000000001" customHeight="1" x14ac:dyDescent="0.3">
      <c r="M13" s="322" t="s">
        <v>293</v>
      </c>
      <c r="N13" s="323"/>
      <c r="O13" s="324"/>
      <c r="P13" s="325" t="str">
        <f t="array" ref="P13">IF('基本情報(必須)'!D13:E13="","",'基本情報(必須)'!$D$13:$E$13)</f>
        <v>普通</v>
      </c>
      <c r="Q13" s="326"/>
      <c r="R13" s="326"/>
      <c r="S13" s="327"/>
      <c r="T13" s="375" t="s">
        <v>294</v>
      </c>
      <c r="U13" s="376"/>
      <c r="V13" s="382">
        <f t="array" ref="V13">IF('基本情報(必須)'!D14:E14="","",'基本情報(必須)'!D14:E14)</f>
        <v>1234567</v>
      </c>
      <c r="W13" s="383"/>
      <c r="X13" s="384"/>
    </row>
    <row r="14" spans="1:25" ht="20.100000000000001" customHeight="1" x14ac:dyDescent="0.3">
      <c r="M14" s="322" t="s">
        <v>60</v>
      </c>
      <c r="N14" s="323"/>
      <c r="O14" s="324"/>
      <c r="P14" s="325" t="str">
        <f t="array" ref="P14">IF('基本情報(必須)'!$D$15:$E$15="","",'基本情報(必須)'!$D$15:$E$15)</f>
        <v>株式会社●●</v>
      </c>
      <c r="Q14" s="326"/>
      <c r="R14" s="326"/>
      <c r="S14" s="326"/>
      <c r="T14" s="326"/>
      <c r="U14" s="326"/>
      <c r="V14" s="326"/>
      <c r="W14" s="326"/>
      <c r="X14" s="327"/>
    </row>
    <row r="15" spans="1:25" ht="20.100000000000001" customHeight="1" x14ac:dyDescent="0.3">
      <c r="B15" s="718" t="s">
        <v>263</v>
      </c>
      <c r="C15" s="719"/>
      <c r="D15" s="719"/>
      <c r="E15" s="720"/>
      <c r="F15" s="724" t="str">
        <f>IF($H$15="","",INDEX(リスト!$C$3:$D$55,MATCH($H$15,リスト!$C$3:$C$55,0),2))</f>
        <v/>
      </c>
      <c r="G15" s="725"/>
      <c r="H15" s="727" t="str">
        <f>IFERROR(INDEX('基本情報(必須)'!$C$24:$L$38,MATCH(設定シート!$C$11,'基本情報(必須)'!$H$24:$H$38,0),2)&amp;"","")</f>
        <v/>
      </c>
      <c r="I15" s="727"/>
      <c r="J15" s="727"/>
      <c r="K15" s="728"/>
      <c r="M15" s="322" t="s">
        <v>89</v>
      </c>
      <c r="N15" s="323"/>
      <c r="O15" s="324"/>
      <c r="P15" s="325" t="str">
        <f t="array" ref="P15">IF('基本情報(必須)'!$D$16:$E$16="","",'基本情報(必須)'!$D$16:$E$16)</f>
        <v>ｶ)●●</v>
      </c>
      <c r="Q15" s="326"/>
      <c r="R15" s="326"/>
      <c r="S15" s="326"/>
      <c r="T15" s="326"/>
      <c r="U15" s="326"/>
      <c r="V15" s="326"/>
      <c r="W15" s="326"/>
      <c r="X15" s="327"/>
    </row>
    <row r="16" spans="1:25" ht="12.6" customHeight="1" x14ac:dyDescent="0.3">
      <c r="B16" s="721"/>
      <c r="C16" s="722"/>
      <c r="D16" s="722"/>
      <c r="E16" s="723"/>
      <c r="F16" s="726"/>
      <c r="G16" s="515"/>
      <c r="H16" s="729"/>
      <c r="I16" s="729"/>
      <c r="J16" s="729"/>
      <c r="K16" s="730"/>
    </row>
    <row r="17" spans="2:24" ht="30" customHeight="1" x14ac:dyDescent="0.3">
      <c r="B17" s="709" t="s">
        <v>36</v>
      </c>
      <c r="C17" s="710"/>
      <c r="D17" s="710"/>
      <c r="E17" s="710"/>
      <c r="F17" s="710" t="s">
        <v>58</v>
      </c>
      <c r="G17" s="710"/>
      <c r="H17" s="710"/>
      <c r="I17" s="710"/>
      <c r="J17" s="710" t="s">
        <v>78</v>
      </c>
      <c r="K17" s="710"/>
      <c r="L17" s="710"/>
      <c r="M17" s="710"/>
      <c r="N17" s="710"/>
      <c r="O17" s="710"/>
      <c r="P17" s="710"/>
      <c r="Q17" s="710"/>
      <c r="R17" s="672" t="s">
        <v>63</v>
      </c>
      <c r="S17" s="672"/>
      <c r="T17" s="672"/>
      <c r="U17" s="672"/>
      <c r="V17" s="672" t="s">
        <v>41</v>
      </c>
      <c r="W17" s="672"/>
      <c r="X17" s="673"/>
    </row>
    <row r="18" spans="2:24" ht="30" customHeight="1" x14ac:dyDescent="0.3">
      <c r="B18" s="674">
        <f>IF(ISERROR('②出面明細書（指定様式_労務）会費対象外'!$E$9),,('②出面明細書（指定様式_労務）会費対象外'!$E$9))</f>
        <v>0</v>
      </c>
      <c r="C18" s="675"/>
      <c r="D18" s="675"/>
      <c r="E18" s="675"/>
      <c r="F18" s="675">
        <f>IF(ISERROR('②出面明細書（指定様式_労務）会費対象外'!$E$10),,('②出面明細書（指定様式_労務）会費対象外'!$E$10))</f>
        <v>0</v>
      </c>
      <c r="G18" s="675"/>
      <c r="H18" s="675"/>
      <c r="I18" s="675"/>
      <c r="J18" s="675">
        <f>IF(ISERROR('②出面明細書（指定様式_労務）会費対象外'!$E$8),,('②出面明細書（指定様式_労務）会費対象外'!$E$8))</f>
        <v>0</v>
      </c>
      <c r="K18" s="675"/>
      <c r="L18" s="675"/>
      <c r="M18" s="675"/>
      <c r="N18" s="675"/>
      <c r="O18" s="675"/>
      <c r="P18" s="675"/>
      <c r="Q18" s="675"/>
      <c r="R18" s="676">
        <f>IF(ISERROR('②出面明細書（指定様式_労務）会費対象外'!$E$58),,('②出面明細書（指定様式_労務）会費対象外'!$E$58))</f>
        <v>0</v>
      </c>
      <c r="S18" s="676"/>
      <c r="T18" s="676"/>
      <c r="U18" s="676"/>
      <c r="V18" s="675">
        <f>IF(ISERROR('②出面明細書（指定様式_労務）会費対象外'!$E$11),,('②出面明細書（指定様式_労務）会費対象外'!$E$11))</f>
        <v>0</v>
      </c>
      <c r="W18" s="675"/>
      <c r="X18" s="677"/>
    </row>
    <row r="19" spans="2:24" ht="30" customHeight="1" x14ac:dyDescent="0.3">
      <c r="B19" s="691">
        <f>IF(ISERROR('②出面明細書（指定様式_労務）会費対象外'!$I$9),,('②出面明細書（指定様式_労務）会費対象外'!$I$9))</f>
        <v>0</v>
      </c>
      <c r="C19" s="373"/>
      <c r="D19" s="373"/>
      <c r="E19" s="692"/>
      <c r="F19" s="372">
        <f>IF(ISERROR('②出面明細書（指定様式_労務）会費対象外'!$I$10),,('②出面明細書（指定様式_労務）会費対象外'!$I$10))</f>
        <v>0</v>
      </c>
      <c r="G19" s="373"/>
      <c r="H19" s="373"/>
      <c r="I19" s="692"/>
      <c r="J19" s="372">
        <f>IF(ISERROR('②出面明細書（指定様式_労務）会費対象外'!$I$8),,('②出面明細書（指定様式_労務）会費対象外'!$I$8))</f>
        <v>0</v>
      </c>
      <c r="K19" s="373"/>
      <c r="L19" s="373"/>
      <c r="M19" s="373"/>
      <c r="N19" s="373"/>
      <c r="O19" s="373"/>
      <c r="P19" s="373"/>
      <c r="Q19" s="692"/>
      <c r="R19" s="693">
        <f>IF(ISERROR('②出面明細書（指定様式_労務）会費対象外'!$I$58),,('②出面明細書（指定様式_労務）会費対象外'!$I$58))</f>
        <v>0</v>
      </c>
      <c r="S19" s="694"/>
      <c r="T19" s="694"/>
      <c r="U19" s="695"/>
      <c r="V19" s="372">
        <f>IF(ISERROR('②出面明細書（指定様式_労務）会費対象外'!$I$11),,('②出面明細書（指定様式_労務）会費対象外'!$I$11))</f>
        <v>0</v>
      </c>
      <c r="W19" s="373"/>
      <c r="X19" s="374"/>
    </row>
    <row r="20" spans="2:24" ht="30" customHeight="1" x14ac:dyDescent="0.3">
      <c r="B20" s="691">
        <f>IF(ISERROR('②出面明細書（指定様式_労務）会費対象外'!$M$9),,('②出面明細書（指定様式_労務）会費対象外'!$M$9))</f>
        <v>0</v>
      </c>
      <c r="C20" s="373"/>
      <c r="D20" s="373"/>
      <c r="E20" s="692"/>
      <c r="F20" s="372">
        <f>IF(ISERROR('②出面明細書（指定様式_労務）会費対象外'!$M$10),,('②出面明細書（指定様式_労務）会費対象外'!$M$10))</f>
        <v>0</v>
      </c>
      <c r="G20" s="373"/>
      <c r="H20" s="373"/>
      <c r="I20" s="692"/>
      <c r="J20" s="372">
        <f>IF(ISERROR('②出面明細書（指定様式_労務）会費対象外'!$M$8),,('②出面明細書（指定様式_労務）会費対象外'!$M$8))</f>
        <v>0</v>
      </c>
      <c r="K20" s="373"/>
      <c r="L20" s="373"/>
      <c r="M20" s="373"/>
      <c r="N20" s="373"/>
      <c r="O20" s="373"/>
      <c r="P20" s="373"/>
      <c r="Q20" s="692"/>
      <c r="R20" s="693">
        <f>IF(ISERROR('②出面明細書（指定様式_労務）会費対象外'!$M$58),,('②出面明細書（指定様式_労務）会費対象外'!$M$58))</f>
        <v>0</v>
      </c>
      <c r="S20" s="694"/>
      <c r="T20" s="694"/>
      <c r="U20" s="695"/>
      <c r="V20" s="372">
        <f>IF(ISERROR('②出面明細書（指定様式_労務）会費対象外'!$M$11),,('②出面明細書（指定様式_労務）会費対象外'!$M$11))</f>
        <v>0</v>
      </c>
      <c r="W20" s="373"/>
      <c r="X20" s="374"/>
    </row>
    <row r="21" spans="2:24" ht="30" customHeight="1" x14ac:dyDescent="0.3">
      <c r="B21" s="691">
        <f>IF(ISERROR('②出面明細書（指定様式_労務）会費対象外'!$Q$9),,('②出面明細書（指定様式_労務）会費対象外'!$Q$9))</f>
        <v>0</v>
      </c>
      <c r="C21" s="373"/>
      <c r="D21" s="373"/>
      <c r="E21" s="692"/>
      <c r="F21" s="372">
        <f>IF(ISERROR('②出面明細書（指定様式_労務）会費対象外'!$Q$10),,('②出面明細書（指定様式_労務）会費対象外'!$Q$10))</f>
        <v>0</v>
      </c>
      <c r="G21" s="373"/>
      <c r="H21" s="373"/>
      <c r="I21" s="692"/>
      <c r="J21" s="372">
        <f>IF(ISERROR('②出面明細書（指定様式_労務）会費対象外'!$Q$8),,('②出面明細書（指定様式_労務）会費対象外'!$Q$8))</f>
        <v>0</v>
      </c>
      <c r="K21" s="373"/>
      <c r="L21" s="373"/>
      <c r="M21" s="373"/>
      <c r="N21" s="373"/>
      <c r="O21" s="373"/>
      <c r="P21" s="373"/>
      <c r="Q21" s="692"/>
      <c r="R21" s="693">
        <f>IF(ISERROR('②出面明細書（指定様式_労務）会費対象外'!$Q$58),,('②出面明細書（指定様式_労務）会費対象外'!$Q$58))</f>
        <v>0</v>
      </c>
      <c r="S21" s="694"/>
      <c r="T21" s="694"/>
      <c r="U21" s="695"/>
      <c r="V21" s="372">
        <f>IF(ISERROR('②出面明細書（指定様式_労務）会費対象外'!$Q$11),,('②出面明細書（指定様式_労務）会費対象外'!$Q$11))</f>
        <v>0</v>
      </c>
      <c r="W21" s="373"/>
      <c r="X21" s="374"/>
    </row>
    <row r="22" spans="2:24" ht="30" customHeight="1" x14ac:dyDescent="0.3">
      <c r="B22" s="691">
        <f>IF(ISERROR('②出面明細書（指定様式_労務）会費対象外'!J$9),,('②出面明細書（指定様式_労務）会費対象外'!$U$9))</f>
        <v>0</v>
      </c>
      <c r="C22" s="373"/>
      <c r="D22" s="373"/>
      <c r="E22" s="692"/>
      <c r="F22" s="372">
        <f>IF(ISERROR('②出面明細書（指定様式_労務）会費対象外'!$U$10),,('②出面明細書（指定様式_労務）会費対象外'!$U$10))</f>
        <v>0</v>
      </c>
      <c r="G22" s="373"/>
      <c r="H22" s="373"/>
      <c r="I22" s="692"/>
      <c r="J22" s="372">
        <f>IF(ISERROR('②出面明細書（指定様式_労務）会費対象外'!$U$8),,('②出面明細書（指定様式_労務）会費対象外'!$U$8))</f>
        <v>0</v>
      </c>
      <c r="K22" s="373"/>
      <c r="L22" s="373"/>
      <c r="M22" s="373"/>
      <c r="N22" s="373"/>
      <c r="O22" s="373"/>
      <c r="P22" s="373"/>
      <c r="Q22" s="692"/>
      <c r="R22" s="693">
        <f>IF(ISERROR('②出面明細書（指定様式_労務）会費対象外'!$U$58),,('②出面明細書（指定様式_労務）会費対象外'!$U$58))</f>
        <v>0</v>
      </c>
      <c r="S22" s="694"/>
      <c r="T22" s="694"/>
      <c r="U22" s="695"/>
      <c r="V22" s="372">
        <f>IF(ISERROR('②出面明細書（指定様式_労務）会費対象外'!$U$11),,('②出面明細書（指定様式_労務）会費対象外'!$U$11))</f>
        <v>0</v>
      </c>
      <c r="W22" s="373"/>
      <c r="X22" s="374"/>
    </row>
    <row r="23" spans="2:24" ht="30" customHeight="1" x14ac:dyDescent="0.3">
      <c r="B23" s="691">
        <f>IF(ISERROR('②出面明細書（指定様式_労務）会費対象外'!$Y$9),,('②出面明細書（指定様式_労務）会費対象外'!$Y$9))</f>
        <v>0</v>
      </c>
      <c r="C23" s="373"/>
      <c r="D23" s="373"/>
      <c r="E23" s="692"/>
      <c r="F23" s="372">
        <f>IF(ISERROR('②出面明細書（指定様式_労務）会費対象外'!$Y$10),,('②出面明細書（指定様式_労務）会費対象外'!$Y$10))</f>
        <v>0</v>
      </c>
      <c r="G23" s="373"/>
      <c r="H23" s="373"/>
      <c r="I23" s="692"/>
      <c r="J23" s="372">
        <f>IF(ISERROR('②出面明細書（指定様式_労務）会費対象外'!$Y$8),,('②出面明細書（指定様式_労務）会費対象外'!$Y$8))</f>
        <v>0</v>
      </c>
      <c r="K23" s="373"/>
      <c r="L23" s="373"/>
      <c r="M23" s="373"/>
      <c r="N23" s="373"/>
      <c r="O23" s="373"/>
      <c r="P23" s="373"/>
      <c r="Q23" s="692"/>
      <c r="R23" s="693">
        <f>IF(ISERROR('②出面明細書（指定様式_労務）会費対象外'!$Y$58),,('②出面明細書（指定様式_労務）会費対象外'!$Y$58))</f>
        <v>0</v>
      </c>
      <c r="S23" s="694"/>
      <c r="T23" s="694"/>
      <c r="U23" s="695"/>
      <c r="V23" s="372">
        <f>IF(ISERROR('②出面明細書（指定様式_労務）会費対象外'!$Y$11),,('②出面明細書（指定様式_労務）会費対象外'!$Y$11))</f>
        <v>0</v>
      </c>
      <c r="W23" s="373"/>
      <c r="X23" s="374"/>
    </row>
    <row r="24" spans="2:24" ht="30" customHeight="1" x14ac:dyDescent="0.3">
      <c r="B24" s="691">
        <f>IF(ISERROR('②出面明細書（指定様式_労務）会費対象外'!$AC$9),,('②出面明細書（指定様式_労務）会費対象外'!$AC$9))</f>
        <v>0</v>
      </c>
      <c r="C24" s="373"/>
      <c r="D24" s="373"/>
      <c r="E24" s="692"/>
      <c r="F24" s="372">
        <f>IF(ISERROR('②出面明細書（指定様式_労務）会費対象外'!$AC$10),,('②出面明細書（指定様式_労務）会費対象外'!$AC$10))</f>
        <v>0</v>
      </c>
      <c r="G24" s="373"/>
      <c r="H24" s="373"/>
      <c r="I24" s="692"/>
      <c r="J24" s="372">
        <f>IF(ISERROR('②出面明細書（指定様式_労務）会費対象外'!$AC$8),,('②出面明細書（指定様式_労務）会費対象外'!$AC$8))</f>
        <v>0</v>
      </c>
      <c r="K24" s="373"/>
      <c r="L24" s="373"/>
      <c r="M24" s="373"/>
      <c r="N24" s="373"/>
      <c r="O24" s="373"/>
      <c r="P24" s="373"/>
      <c r="Q24" s="692"/>
      <c r="R24" s="693">
        <f>IF(ISERROR('②出面明細書（指定様式_労務）会費対象外'!$AC$58),,('②出面明細書（指定様式_労務）会費対象外'!$AC$58))</f>
        <v>0</v>
      </c>
      <c r="S24" s="694"/>
      <c r="T24" s="694"/>
      <c r="U24" s="695"/>
      <c r="V24" s="372">
        <f>IF(ISERROR('②出面明細書（指定様式_労務）会費対象外'!$AC$11),,('②出面明細書（指定様式_労務）会費対象外'!$AC$11))</f>
        <v>0</v>
      </c>
      <c r="W24" s="373"/>
      <c r="X24" s="374"/>
    </row>
    <row r="25" spans="2:24" ht="30" customHeight="1" x14ac:dyDescent="0.3">
      <c r="B25" s="691">
        <f>IF(ISERROR('②出面明細書（指定様式_労務）会費対象外'!$AG$9),,('②出面明細書（指定様式_労務）会費対象外'!$AG$9))</f>
        <v>0</v>
      </c>
      <c r="C25" s="373"/>
      <c r="D25" s="373"/>
      <c r="E25" s="692"/>
      <c r="F25" s="372">
        <f>IF(ISERROR('②出面明細書（指定様式_労務）会費対象外'!$AG$10),,('②出面明細書（指定様式_労務）会費対象外'!$AG$10))</f>
        <v>0</v>
      </c>
      <c r="G25" s="373"/>
      <c r="H25" s="373"/>
      <c r="I25" s="692"/>
      <c r="J25" s="372">
        <f>IF(ISERROR('②出面明細書（指定様式_労務）会費対象外'!$AG$8),,('②出面明細書（指定様式_労務）会費対象外'!$AG$8))</f>
        <v>0</v>
      </c>
      <c r="K25" s="373"/>
      <c r="L25" s="373"/>
      <c r="M25" s="373"/>
      <c r="N25" s="373"/>
      <c r="O25" s="373"/>
      <c r="P25" s="373"/>
      <c r="Q25" s="692"/>
      <c r="R25" s="693">
        <f>IF(ISERROR('②出面明細書（指定様式_労務）会費対象外'!$AG$58),,('②出面明細書（指定様式_労務）会費対象外'!$AG$58))</f>
        <v>0</v>
      </c>
      <c r="S25" s="694"/>
      <c r="T25" s="694"/>
      <c r="U25" s="695"/>
      <c r="V25" s="372">
        <f>IF(ISERROR('②出面明細書（指定様式_労務）会費対象外'!$AG$11),,('②出面明細書（指定様式_労務）会費対象外'!$AG$11))</f>
        <v>0</v>
      </c>
      <c r="W25" s="373"/>
      <c r="X25" s="374"/>
    </row>
    <row r="26" spans="2:24" ht="30" customHeight="1" x14ac:dyDescent="0.3">
      <c r="B26" s="691">
        <f>IF(ISERROR('②出面明細書（指定様式_労務）会費対象外'!$AK$9),,('②出面明細書（指定様式_労務）会費対象外'!$AK$9))</f>
        <v>0</v>
      </c>
      <c r="C26" s="373"/>
      <c r="D26" s="373"/>
      <c r="E26" s="692"/>
      <c r="F26" s="372">
        <f>IF(ISERROR('②出面明細書（指定様式_労務）会費対象外'!$AK$10),,('②出面明細書（指定様式_労務）会費対象外'!$AK$10))</f>
        <v>0</v>
      </c>
      <c r="G26" s="373"/>
      <c r="H26" s="373"/>
      <c r="I26" s="692"/>
      <c r="J26" s="372">
        <f>IF(ISERROR('②出面明細書（指定様式_労務）会費対象外'!$AK$8),,('②出面明細書（指定様式_労務）会費対象外'!$AK$8))</f>
        <v>0</v>
      </c>
      <c r="K26" s="373"/>
      <c r="L26" s="373"/>
      <c r="M26" s="373"/>
      <c r="N26" s="373"/>
      <c r="O26" s="373"/>
      <c r="P26" s="373"/>
      <c r="Q26" s="692"/>
      <c r="R26" s="693">
        <f>IF(ISERROR('②出面明細書（指定様式_労務）会費対象外'!$AK$58),,('②出面明細書（指定様式_労務）会費対象外'!$AK$58))</f>
        <v>0</v>
      </c>
      <c r="S26" s="694"/>
      <c r="T26" s="694"/>
      <c r="U26" s="695"/>
      <c r="V26" s="372">
        <f>IF(ISERROR('②出面明細書（指定様式_労務）会費対象外'!$AK$11),,('②出面明細書（指定様式_労務）会費対象外'!$AK$11))</f>
        <v>0</v>
      </c>
      <c r="W26" s="373"/>
      <c r="X26" s="374"/>
    </row>
    <row r="27" spans="2:24" ht="30" customHeight="1" x14ac:dyDescent="0.3">
      <c r="B27" s="691">
        <f>IF(ISERROR('②出面明細書（指定様式_労務）会費対象外'!$AO$9),,('②出面明細書（指定様式_労務）会費対象外'!$AO$9))</f>
        <v>0</v>
      </c>
      <c r="C27" s="373"/>
      <c r="D27" s="373"/>
      <c r="E27" s="692"/>
      <c r="F27" s="372">
        <f>IF(ISERROR('②出面明細書（指定様式_労務）会費対象外'!$AO$10),,('②出面明細書（指定様式_労務）会費対象外'!$AO$10))</f>
        <v>0</v>
      </c>
      <c r="G27" s="373"/>
      <c r="H27" s="373"/>
      <c r="I27" s="692"/>
      <c r="J27" s="372">
        <f>IF(ISERROR('②出面明細書（指定様式_労務）会費対象外'!$AO$8),,('②出面明細書（指定様式_労務）会費対象外'!$AO$8))</f>
        <v>0</v>
      </c>
      <c r="K27" s="373"/>
      <c r="L27" s="373"/>
      <c r="M27" s="373"/>
      <c r="N27" s="373"/>
      <c r="O27" s="373"/>
      <c r="P27" s="373"/>
      <c r="Q27" s="692"/>
      <c r="R27" s="693">
        <f>IF(ISERROR('②出面明細書（指定様式_労務）会費対象外'!$AO$58),,('②出面明細書（指定様式_労務）会費対象外'!$AO$58))</f>
        <v>0</v>
      </c>
      <c r="S27" s="694"/>
      <c r="T27" s="694"/>
      <c r="U27" s="695"/>
      <c r="V27" s="372">
        <f>IF(ISERROR('②出面明細書（指定様式_労務）会費対象外'!$AO$11),,('②出面明細書（指定様式_労務）会費対象外'!$AO$11))</f>
        <v>0</v>
      </c>
      <c r="W27" s="373"/>
      <c r="X27" s="374"/>
    </row>
    <row r="28" spans="2:24" ht="30" customHeight="1" x14ac:dyDescent="0.3">
      <c r="B28" s="691">
        <f>IF(ISERROR('②出面明細書（指定様式_労務）会費対象外'!$AS$9),,('②出面明細書（指定様式_労務）会費対象外'!$AS$9))</f>
        <v>0</v>
      </c>
      <c r="C28" s="373"/>
      <c r="D28" s="373"/>
      <c r="E28" s="692"/>
      <c r="F28" s="372">
        <f>IF(ISERROR('②出面明細書（指定様式_労務）会費対象外'!$AS$10),,('②出面明細書（指定様式_労務）会費対象外'!$AS$10))</f>
        <v>0</v>
      </c>
      <c r="G28" s="373"/>
      <c r="H28" s="373"/>
      <c r="I28" s="692"/>
      <c r="J28" s="372">
        <f>IF(ISERROR('②出面明細書（指定様式_労務）会費対象外'!$AS$8),,('②出面明細書（指定様式_労務）会費対象外'!$AS$8))</f>
        <v>0</v>
      </c>
      <c r="K28" s="373"/>
      <c r="L28" s="373"/>
      <c r="M28" s="373"/>
      <c r="N28" s="373"/>
      <c r="O28" s="373"/>
      <c r="P28" s="373"/>
      <c r="Q28" s="692"/>
      <c r="R28" s="693">
        <f>IF(ISERROR('②出面明細書（指定様式_労務）会費対象外'!$AS$58),,('②出面明細書（指定様式_労務）会費対象外'!$AS$58))</f>
        <v>0</v>
      </c>
      <c r="S28" s="694"/>
      <c r="T28" s="694"/>
      <c r="U28" s="695"/>
      <c r="V28" s="372">
        <f>IF(ISERROR('②出面明細書（指定様式_労務）会費対象外'!$AS$11),,('②出面明細書（指定様式_労務）会費対象外'!$AS$11))</f>
        <v>0</v>
      </c>
      <c r="W28" s="373"/>
      <c r="X28" s="374"/>
    </row>
    <row r="29" spans="2:24" ht="30" customHeight="1" x14ac:dyDescent="0.3">
      <c r="B29" s="691">
        <f>IF(ISERROR('②出面明細書（指定様式_労務）会費対象外'!$AW$9),,('②出面明細書（指定様式_労務）会費対象外'!$AW$9))</f>
        <v>0</v>
      </c>
      <c r="C29" s="373"/>
      <c r="D29" s="373"/>
      <c r="E29" s="692"/>
      <c r="F29" s="372">
        <f>IF(ISERROR('②出面明細書（指定様式_労務）会費対象外'!$AW$10),,('②出面明細書（指定様式_労務）会費対象外'!$AW$10))</f>
        <v>0</v>
      </c>
      <c r="G29" s="373"/>
      <c r="H29" s="373"/>
      <c r="I29" s="692"/>
      <c r="J29" s="372">
        <f>IF(ISERROR('②出面明細書（指定様式_労務）会費対象外'!$AW$8),,('②出面明細書（指定様式_労務）会費対象外'!$AW$8))</f>
        <v>0</v>
      </c>
      <c r="K29" s="373"/>
      <c r="L29" s="373"/>
      <c r="M29" s="373"/>
      <c r="N29" s="373"/>
      <c r="O29" s="373"/>
      <c r="P29" s="373"/>
      <c r="Q29" s="692"/>
      <c r="R29" s="693">
        <f>IF(ISERROR('②出面明細書（指定様式_労務）会費対象外'!$AW$58),,('②出面明細書（指定様式_労務）会費対象外'!$AW$58))</f>
        <v>0</v>
      </c>
      <c r="S29" s="694"/>
      <c r="T29" s="694"/>
      <c r="U29" s="695"/>
      <c r="V29" s="372">
        <f>IF(ISERROR('②出面明細書（指定様式_労務）会費対象外'!$AW$11),,('②出面明細書（指定様式_労務）会費対象外'!$AW$11))</f>
        <v>0</v>
      </c>
      <c r="W29" s="373"/>
      <c r="X29" s="374"/>
    </row>
    <row r="30" spans="2:24" ht="30" customHeight="1" x14ac:dyDescent="0.3">
      <c r="B30" s="691">
        <f>IF(ISERROR('②出面明細書（指定様式_労務）会費対象外'!$BA$9),,('②出面明細書（指定様式_労務）会費対象外'!$BA$9))</f>
        <v>0</v>
      </c>
      <c r="C30" s="373"/>
      <c r="D30" s="373"/>
      <c r="E30" s="692"/>
      <c r="F30" s="372">
        <f>IF(ISERROR('②出面明細書（指定様式_労務）会費対象外'!$BA$10),,('②出面明細書（指定様式_労務）会費対象外'!$BA$10))</f>
        <v>0</v>
      </c>
      <c r="G30" s="373"/>
      <c r="H30" s="373"/>
      <c r="I30" s="692"/>
      <c r="J30" s="372">
        <f>IF(ISERROR('②出面明細書（指定様式_労務）会費対象外'!$BA$8),,('②出面明細書（指定様式_労務）会費対象外'!$BA$8))</f>
        <v>0</v>
      </c>
      <c r="K30" s="373"/>
      <c r="L30" s="373"/>
      <c r="M30" s="373"/>
      <c r="N30" s="373"/>
      <c r="O30" s="373"/>
      <c r="P30" s="373"/>
      <c r="Q30" s="692"/>
      <c r="R30" s="693">
        <f>IF(ISERROR('②出面明細書（指定様式_労務）会費対象外'!$BA$58),,('②出面明細書（指定様式_労務）会費対象外'!$BA$58))</f>
        <v>0</v>
      </c>
      <c r="S30" s="694"/>
      <c r="T30" s="694"/>
      <c r="U30" s="695"/>
      <c r="V30" s="372">
        <f>IF(ISERROR('②出面明細書（指定様式_労務）会費対象外'!$BA$11),,('②出面明細書（指定様式_労務）会費対象外'!$BA$11))</f>
        <v>0</v>
      </c>
      <c r="W30" s="373"/>
      <c r="X30" s="374"/>
    </row>
    <row r="31" spans="2:24" ht="30" customHeight="1" x14ac:dyDescent="0.3">
      <c r="B31" s="691">
        <f>IF(ISERROR('②出面明細書（指定様式_労務）会費対象外'!$BE$9),,('②出面明細書（指定様式_労務）会費対象外'!$BE$9))</f>
        <v>0</v>
      </c>
      <c r="C31" s="373"/>
      <c r="D31" s="373"/>
      <c r="E31" s="692"/>
      <c r="F31" s="372">
        <f>IF(ISERROR('②出面明細書（指定様式_労務）会費対象外'!$BE$10),,('②出面明細書（指定様式_労務）会費対象外'!$BE$10))</f>
        <v>0</v>
      </c>
      <c r="G31" s="373"/>
      <c r="H31" s="373"/>
      <c r="I31" s="692"/>
      <c r="J31" s="372">
        <f>IF(ISERROR('②出面明細書（指定様式_労務）会費対象外'!$BE$8),,('②出面明細書（指定様式_労務）会費対象外'!$BE$8))</f>
        <v>0</v>
      </c>
      <c r="K31" s="373"/>
      <c r="L31" s="373"/>
      <c r="M31" s="373"/>
      <c r="N31" s="373"/>
      <c r="O31" s="373"/>
      <c r="P31" s="373"/>
      <c r="Q31" s="692"/>
      <c r="R31" s="693">
        <f>IF(ISERROR('②出面明細書（指定様式_労務）会費対象外'!$BE$58),,('②出面明細書（指定様式_労務）会費対象外'!$BE$58))</f>
        <v>0</v>
      </c>
      <c r="S31" s="694"/>
      <c r="T31" s="694"/>
      <c r="U31" s="695"/>
      <c r="V31" s="372">
        <f>IF(ISERROR('②出面明細書（指定様式_労務）会費対象外'!$BE$11),,('②出面明細書（指定様式_労務）会費対象外'!$BE$11))</f>
        <v>0</v>
      </c>
      <c r="W31" s="373"/>
      <c r="X31" s="374"/>
    </row>
    <row r="32" spans="2:24" ht="30" customHeight="1" thickBot="1" x14ac:dyDescent="0.35">
      <c r="B32" s="763">
        <f>IF(ISERROR('②出面明細書（指定様式_労務）会費対象外'!$BI$9),,('②出面明細書（指定様式_労務）会費対象外'!$BI$9))</f>
        <v>0</v>
      </c>
      <c r="C32" s="764"/>
      <c r="D32" s="764"/>
      <c r="E32" s="765"/>
      <c r="F32" s="766">
        <f>IF(ISERROR('②出面明細書（指定様式_労務）会費対象外'!$BI$10),,('②出面明細書（指定様式_労務）会費対象外'!$BI$10))</f>
        <v>0</v>
      </c>
      <c r="G32" s="764"/>
      <c r="H32" s="764"/>
      <c r="I32" s="765"/>
      <c r="J32" s="766">
        <f>IF(ISERROR('②出面明細書（指定様式_労務）会費対象外'!$BI$8),,('②出面明細書（指定様式_労務）会費対象外'!$BI$8))</f>
        <v>0</v>
      </c>
      <c r="K32" s="764"/>
      <c r="L32" s="764"/>
      <c r="M32" s="764"/>
      <c r="N32" s="764"/>
      <c r="O32" s="764"/>
      <c r="P32" s="764"/>
      <c r="Q32" s="765"/>
      <c r="R32" s="767">
        <f>IF(ISERROR('②出面明細書（指定様式_労務）会費対象外'!$BI$58),,('②出面明細書（指定様式_労務）会費対象外'!$BI$58))</f>
        <v>0</v>
      </c>
      <c r="S32" s="768"/>
      <c r="T32" s="768"/>
      <c r="U32" s="769"/>
      <c r="V32" s="766">
        <f>IF(ISERROR('②出面明細書（指定様式_労務）会費対象外'!$BI$11),,('②出面明細書（指定様式_労務）会費対象外'!$BI$11))</f>
        <v>0</v>
      </c>
      <c r="W32" s="764"/>
      <c r="X32" s="770"/>
    </row>
    <row r="33" spans="2:24" ht="30" customHeight="1" thickTop="1" x14ac:dyDescent="0.3">
      <c r="B33" s="681"/>
      <c r="C33" s="682"/>
      <c r="D33" s="682"/>
      <c r="E33" s="682"/>
      <c r="F33" s="682"/>
      <c r="G33" s="682"/>
      <c r="H33" s="682"/>
      <c r="I33" s="683"/>
      <c r="J33" s="684" t="s">
        <v>117</v>
      </c>
      <c r="K33" s="685"/>
      <c r="L33" s="685"/>
      <c r="M33" s="685"/>
      <c r="N33" s="685"/>
      <c r="O33" s="685"/>
      <c r="P33" s="686" t="s">
        <v>118</v>
      </c>
      <c r="Q33" s="687"/>
      <c r="R33" s="688">
        <f>SUM(R18:U32)</f>
        <v>0</v>
      </c>
      <c r="S33" s="689"/>
      <c r="T33" s="689"/>
      <c r="U33" s="689"/>
      <c r="V33" s="689"/>
      <c r="W33" s="689"/>
      <c r="X33" s="690"/>
    </row>
    <row r="34" spans="2:24" ht="30" customHeight="1" x14ac:dyDescent="0.3">
      <c r="B34" s="361"/>
      <c r="C34" s="362"/>
      <c r="D34" s="362"/>
      <c r="E34" s="362"/>
      <c r="F34" s="362"/>
      <c r="G34" s="362"/>
      <c r="H34" s="362"/>
      <c r="I34" s="699"/>
      <c r="J34" s="703" t="s">
        <v>80</v>
      </c>
      <c r="K34" s="704"/>
      <c r="L34" s="704"/>
      <c r="M34" s="704"/>
      <c r="N34" s="704"/>
      <c r="O34" s="704"/>
      <c r="P34" s="705">
        <v>0.1</v>
      </c>
      <c r="Q34" s="706"/>
      <c r="R34" s="700">
        <f>SUM($R$18:$U$32)*$P$34</f>
        <v>0</v>
      </c>
      <c r="S34" s="701"/>
      <c r="T34" s="701"/>
      <c r="U34" s="701"/>
      <c r="V34" s="701"/>
      <c r="W34" s="701"/>
      <c r="X34" s="702"/>
    </row>
    <row r="35" spans="2:24" ht="30" customHeight="1" x14ac:dyDescent="0.3">
      <c r="B35" s="105"/>
      <c r="C35" s="106"/>
      <c r="D35" s="106"/>
      <c r="E35" s="106"/>
      <c r="F35" s="106"/>
      <c r="G35" s="106"/>
      <c r="H35" s="106"/>
      <c r="I35" s="119"/>
      <c r="J35" s="703" t="s">
        <v>71</v>
      </c>
      <c r="K35" s="704"/>
      <c r="L35" s="704"/>
      <c r="M35" s="704"/>
      <c r="N35" s="704"/>
      <c r="O35" s="704"/>
      <c r="P35" s="705" t="s">
        <v>81</v>
      </c>
      <c r="Q35" s="706"/>
      <c r="R35" s="700">
        <f>SUM(R33:X34)</f>
        <v>0</v>
      </c>
      <c r="S35" s="701"/>
      <c r="T35" s="701"/>
      <c r="U35" s="701"/>
      <c r="V35" s="701"/>
      <c r="W35" s="701"/>
      <c r="X35" s="702"/>
    </row>
    <row r="36" spans="2:24" ht="30" customHeight="1" x14ac:dyDescent="0.3">
      <c r="B36" s="105"/>
      <c r="C36" s="106"/>
      <c r="D36" s="106"/>
      <c r="E36" s="106"/>
      <c r="F36" s="106"/>
      <c r="G36" s="106"/>
      <c r="H36" s="106"/>
      <c r="I36" s="119"/>
      <c r="J36" s="703" t="s">
        <v>124</v>
      </c>
      <c r="K36" s="704"/>
      <c r="L36" s="704"/>
      <c r="M36" s="704"/>
      <c r="N36" s="704"/>
      <c r="O36" s="704"/>
      <c r="P36" s="705" t="s">
        <v>81</v>
      </c>
      <c r="Q36" s="706"/>
      <c r="R36" s="700">
        <f>'②出面明細書（指定様式_労務）会費対象外'!BM59</f>
        <v>0</v>
      </c>
      <c r="S36" s="701"/>
      <c r="T36" s="701"/>
      <c r="U36" s="701"/>
      <c r="V36" s="701"/>
      <c r="W36" s="701"/>
      <c r="X36" s="702"/>
    </row>
    <row r="37" spans="2:24" ht="30" customHeight="1" x14ac:dyDescent="0.3">
      <c r="B37" s="378"/>
      <c r="C37" s="379"/>
      <c r="D37" s="379"/>
      <c r="E37" s="379"/>
      <c r="F37" s="379"/>
      <c r="G37" s="379"/>
      <c r="H37" s="379"/>
      <c r="I37" s="711"/>
      <c r="J37" s="712" t="s">
        <v>244</v>
      </c>
      <c r="K37" s="713"/>
      <c r="L37" s="713"/>
      <c r="M37" s="713"/>
      <c r="N37" s="713"/>
      <c r="O37" s="713"/>
      <c r="P37" s="479" t="s">
        <v>81</v>
      </c>
      <c r="Q37" s="714"/>
      <c r="R37" s="715">
        <f>SUM(R35:X36)</f>
        <v>0</v>
      </c>
      <c r="S37" s="716"/>
      <c r="T37" s="716"/>
      <c r="U37" s="716"/>
      <c r="V37" s="716"/>
      <c r="W37" s="716"/>
      <c r="X37" s="717"/>
    </row>
  </sheetData>
  <sheetProtection algorithmName="SHA-512" hashValue="u/8ZDKQDXm4TCpu+NIDtUkQggtaIiHUI5gi+igRgVq4Aj7YWAJ9z3NwOmAphAf6aGMXPXBbfkMink52tynKYWg==" saltValue="BwfyTeQUu4f9WNYQtB9Dyw==" spinCount="100000" sheet="1" selectLockedCells="1"/>
  <mergeCells count="132">
    <mergeCell ref="B37:E37"/>
    <mergeCell ref="F37:I37"/>
    <mergeCell ref="J37:O37"/>
    <mergeCell ref="P37:Q37"/>
    <mergeCell ref="R37:X37"/>
    <mergeCell ref="B3:Q4"/>
    <mergeCell ref="U3:X3"/>
    <mergeCell ref="J35:O35"/>
    <mergeCell ref="P35:Q35"/>
    <mergeCell ref="B34:E34"/>
    <mergeCell ref="F34:I34"/>
    <mergeCell ref="J34:O34"/>
    <mergeCell ref="P34:Q34"/>
    <mergeCell ref="R34:X34"/>
    <mergeCell ref="J36:O36"/>
    <mergeCell ref="P36:Q36"/>
    <mergeCell ref="R36:X36"/>
    <mergeCell ref="R35:X35"/>
    <mergeCell ref="B32:E32"/>
    <mergeCell ref="F32:I32"/>
    <mergeCell ref="J32:Q32"/>
    <mergeCell ref="R32:U32"/>
    <mergeCell ref="V32:X32"/>
    <mergeCell ref="B33:E33"/>
    <mergeCell ref="B29:E29"/>
    <mergeCell ref="F29:I29"/>
    <mergeCell ref="J29:Q29"/>
    <mergeCell ref="R29:U29"/>
    <mergeCell ref="V29:X29"/>
    <mergeCell ref="F33:I33"/>
    <mergeCell ref="J33:O33"/>
    <mergeCell ref="P33:Q33"/>
    <mergeCell ref="R33:X33"/>
    <mergeCell ref="B30:E30"/>
    <mergeCell ref="F30:I30"/>
    <mergeCell ref="J30:Q30"/>
    <mergeCell ref="R30:U30"/>
    <mergeCell ref="V30:X30"/>
    <mergeCell ref="B31:E31"/>
    <mergeCell ref="F31:I31"/>
    <mergeCell ref="J31:Q31"/>
    <mergeCell ref="R31:U31"/>
    <mergeCell ref="V31:X31"/>
    <mergeCell ref="B27:E27"/>
    <mergeCell ref="F27:I27"/>
    <mergeCell ref="J27:Q27"/>
    <mergeCell ref="R27:U27"/>
    <mergeCell ref="V27:X27"/>
    <mergeCell ref="B28:E28"/>
    <mergeCell ref="F28:I28"/>
    <mergeCell ref="J28:Q28"/>
    <mergeCell ref="R28:U28"/>
    <mergeCell ref="V28:X28"/>
    <mergeCell ref="B25:E25"/>
    <mergeCell ref="F25:I25"/>
    <mergeCell ref="J25:Q25"/>
    <mergeCell ref="R25:U25"/>
    <mergeCell ref="V25:X25"/>
    <mergeCell ref="B26:E26"/>
    <mergeCell ref="F26:I26"/>
    <mergeCell ref="J26:Q26"/>
    <mergeCell ref="R26:U26"/>
    <mergeCell ref="V26:X26"/>
    <mergeCell ref="B23:E23"/>
    <mergeCell ref="F23:I23"/>
    <mergeCell ref="J23:Q23"/>
    <mergeCell ref="R23:U23"/>
    <mergeCell ref="V23:X23"/>
    <mergeCell ref="B24:E24"/>
    <mergeCell ref="F24:I24"/>
    <mergeCell ref="J24:Q24"/>
    <mergeCell ref="R24:U24"/>
    <mergeCell ref="V24:X24"/>
    <mergeCell ref="B21:E21"/>
    <mergeCell ref="F21:I21"/>
    <mergeCell ref="J21:Q21"/>
    <mergeCell ref="R21:U21"/>
    <mergeCell ref="V21:X21"/>
    <mergeCell ref="B22:E22"/>
    <mergeCell ref="F22:I22"/>
    <mergeCell ref="J22:Q22"/>
    <mergeCell ref="R22:U22"/>
    <mergeCell ref="V22:X22"/>
    <mergeCell ref="B19:E19"/>
    <mergeCell ref="F19:I19"/>
    <mergeCell ref="J19:Q19"/>
    <mergeCell ref="R19:U19"/>
    <mergeCell ref="V19:X19"/>
    <mergeCell ref="B20:E20"/>
    <mergeCell ref="F20:I20"/>
    <mergeCell ref="J20:Q20"/>
    <mergeCell ref="R20:U20"/>
    <mergeCell ref="V20:X20"/>
    <mergeCell ref="B17:E17"/>
    <mergeCell ref="F17:I17"/>
    <mergeCell ref="J17:Q17"/>
    <mergeCell ref="R17:U17"/>
    <mergeCell ref="V17:X17"/>
    <mergeCell ref="B15:E16"/>
    <mergeCell ref="F15:G16"/>
    <mergeCell ref="H15:K16"/>
    <mergeCell ref="B18:E18"/>
    <mergeCell ref="F18:I18"/>
    <mergeCell ref="J18:Q18"/>
    <mergeCell ref="R18:U18"/>
    <mergeCell ref="V18:X18"/>
    <mergeCell ref="M14:O14"/>
    <mergeCell ref="P14:X14"/>
    <mergeCell ref="M9:O9"/>
    <mergeCell ref="P9:X9"/>
    <mergeCell ref="M10:O10"/>
    <mergeCell ref="P10:W10"/>
    <mergeCell ref="M11:O11"/>
    <mergeCell ref="P11:X11"/>
    <mergeCell ref="M15:O15"/>
    <mergeCell ref="P15:X15"/>
    <mergeCell ref="M13:O13"/>
    <mergeCell ref="P13:S13"/>
    <mergeCell ref="T13:U13"/>
    <mergeCell ref="V13:X13"/>
    <mergeCell ref="Q2:T2"/>
    <mergeCell ref="U2:X2"/>
    <mergeCell ref="B6:F7"/>
    <mergeCell ref="M6:O8"/>
    <mergeCell ref="Q6:S6"/>
    <mergeCell ref="G7:H7"/>
    <mergeCell ref="P7:X7"/>
    <mergeCell ref="P8:X8"/>
    <mergeCell ref="M12:O12"/>
    <mergeCell ref="P12:S12"/>
    <mergeCell ref="T12:U12"/>
    <mergeCell ref="V12:X12"/>
  </mergeCells>
  <phoneticPr fontId="1"/>
  <conditionalFormatting sqref="U2">
    <cfRule type="expression" dxfId="15" priority="1">
      <formula>$U$2=""</formula>
    </cfRule>
  </conditionalFormatting>
  <printOptions horizontalCentered="1"/>
  <pageMargins left="0.51181102362204722" right="0.51181102362204722" top="0.55118110236220474" bottom="0.55118110236220474" header="0.31496062992125984" footer="0.31496062992125984"/>
  <pageSetup paperSize="9" scale="78" orientation="portrait" blackAndWhite="1" r:id="rId1"/>
  <headerFooter>
    <oddHeader>&amp;R自動入力用(会費対象外)</oddHeader>
  </headerFooter>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44B30-FC5A-443A-A651-63C754AA77CA}">
  <sheetPr>
    <tabColor theme="5" tint="0.59999389629810485"/>
    <pageSetUpPr fitToPage="1"/>
  </sheetPr>
  <dimension ref="A1:BP59"/>
  <sheetViews>
    <sheetView showGridLines="0" showZeros="0" view="pageBreakPreview" zoomScale="70" zoomScaleNormal="70" zoomScaleSheetLayoutView="70" workbookViewId="0">
      <pane xSplit="4" ySplit="14" topLeftCell="E15" activePane="bottomRight" state="frozen"/>
      <selection activeCell="C24" sqref="C24"/>
      <selection pane="topRight" activeCell="C24" sqref="C24"/>
      <selection pane="bottomLeft" activeCell="C24" sqref="C24"/>
      <selection pane="bottomRight" activeCell="V5" sqref="V5:Z5"/>
    </sheetView>
  </sheetViews>
  <sheetFormatPr defaultColWidth="4.08984375" defaultRowHeight="23.1" customHeight="1" outlineLevelRow="1" x14ac:dyDescent="0.3"/>
  <cols>
    <col min="1" max="1" width="1.90625" style="4" customWidth="1"/>
    <col min="2" max="60" width="4.08984375" style="4"/>
    <col min="61" max="64" width="4.08984375" style="4" customWidth="1"/>
    <col min="65" max="16384" width="4.08984375" style="4"/>
  </cols>
  <sheetData>
    <row r="1" spans="1:64" ht="23.1" customHeight="1" x14ac:dyDescent="0.3">
      <c r="B1" s="776" t="s">
        <v>234</v>
      </c>
      <c r="C1" s="776"/>
      <c r="D1" s="776"/>
      <c r="E1" s="776"/>
      <c r="F1" s="776"/>
      <c r="G1" s="776"/>
      <c r="H1" s="776"/>
      <c r="I1" s="776"/>
      <c r="J1" s="776"/>
      <c r="K1" s="776"/>
      <c r="L1" s="776"/>
      <c r="M1" s="776"/>
      <c r="N1" s="776"/>
      <c r="O1" s="776"/>
      <c r="P1" s="776"/>
      <c r="Q1" s="776"/>
      <c r="R1" s="776"/>
      <c r="S1" s="776"/>
      <c r="T1" s="776"/>
      <c r="U1" s="776"/>
      <c r="V1" s="182"/>
      <c r="W1" s="182"/>
      <c r="X1" s="182"/>
      <c r="Y1" s="182"/>
      <c r="Z1" s="182"/>
      <c r="AA1" s="182"/>
      <c r="AB1" s="182"/>
      <c r="AC1" s="664"/>
      <c r="AD1" s="664"/>
      <c r="AE1" s="664"/>
      <c r="AF1" s="664"/>
    </row>
    <row r="2" spans="1:64" ht="23.1" customHeight="1" x14ac:dyDescent="0.3">
      <c r="A2" s="6"/>
      <c r="B2" s="776"/>
      <c r="C2" s="776"/>
      <c r="D2" s="776"/>
      <c r="E2" s="776"/>
      <c r="F2" s="776"/>
      <c r="G2" s="776"/>
      <c r="H2" s="776"/>
      <c r="I2" s="776"/>
      <c r="J2" s="776"/>
      <c r="K2" s="776"/>
      <c r="L2" s="776"/>
      <c r="M2" s="776"/>
      <c r="N2" s="776"/>
      <c r="O2" s="776"/>
      <c r="P2" s="776"/>
      <c r="Q2" s="776"/>
      <c r="R2" s="776"/>
      <c r="S2" s="776"/>
      <c r="T2" s="776"/>
      <c r="U2" s="776"/>
      <c r="V2" s="182"/>
      <c r="W2" s="182"/>
      <c r="X2" s="182"/>
      <c r="Y2" s="182"/>
      <c r="Z2" s="182"/>
      <c r="AA2" s="182"/>
      <c r="AB2" s="182"/>
      <c r="AC2" s="182"/>
      <c r="AD2" s="182"/>
      <c r="AE2" s="182"/>
      <c r="AF2" s="182"/>
    </row>
    <row r="3" spans="1:64" ht="23.1" customHeight="1" x14ac:dyDescent="0.3">
      <c r="A3" s="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64" ht="23.1" customHeight="1" x14ac:dyDescent="0.3">
      <c r="Q4" s="742" t="s">
        <v>31</v>
      </c>
      <c r="R4" s="743"/>
      <c r="S4" s="743"/>
      <c r="T4" s="743"/>
      <c r="U4" s="743"/>
      <c r="V4" s="746" t="str">
        <f>'基本情報(必須)'!$D$3</f>
        <v>株式会社●●</v>
      </c>
      <c r="W4" s="746"/>
      <c r="X4" s="746"/>
      <c r="Y4" s="746"/>
      <c r="Z4" s="746"/>
      <c r="AA4" s="746"/>
      <c r="AB4" s="746"/>
      <c r="AC4" s="746"/>
      <c r="AD4" s="746"/>
      <c r="AE4" s="746"/>
      <c r="AF4" s="747"/>
    </row>
    <row r="5" spans="1:64" ht="23.1" customHeight="1" x14ac:dyDescent="0.3">
      <c r="Q5" s="742" t="s">
        <v>64</v>
      </c>
      <c r="R5" s="743"/>
      <c r="S5" s="743"/>
      <c r="T5" s="743"/>
      <c r="U5" s="743"/>
      <c r="V5" s="740"/>
      <c r="W5" s="740"/>
      <c r="X5" s="740"/>
      <c r="Y5" s="740"/>
      <c r="Z5" s="741"/>
      <c r="AA5" s="118" t="s">
        <v>65</v>
      </c>
      <c r="AB5" s="738"/>
      <c r="AC5" s="738"/>
      <c r="AD5" s="738"/>
      <c r="AE5" s="738"/>
      <c r="AF5" s="739"/>
    </row>
    <row r="7" spans="1:64" ht="23.1" customHeight="1" x14ac:dyDescent="0.3">
      <c r="B7" s="375" t="s">
        <v>66</v>
      </c>
      <c r="C7" s="601"/>
      <c r="D7" s="376"/>
      <c r="E7" s="376">
        <v>1</v>
      </c>
      <c r="F7" s="614"/>
      <c r="G7" s="614"/>
      <c r="H7" s="637"/>
      <c r="I7" s="376">
        <v>2</v>
      </c>
      <c r="J7" s="614"/>
      <c r="K7" s="614"/>
      <c r="L7" s="637"/>
      <c r="M7" s="376">
        <v>3</v>
      </c>
      <c r="N7" s="614"/>
      <c r="O7" s="614"/>
      <c r="P7" s="637"/>
      <c r="Q7" s="376">
        <v>4</v>
      </c>
      <c r="R7" s="614"/>
      <c r="S7" s="614"/>
      <c r="T7" s="637"/>
      <c r="U7" s="376">
        <v>5</v>
      </c>
      <c r="V7" s="614"/>
      <c r="W7" s="614"/>
      <c r="X7" s="637"/>
      <c r="Y7" s="376">
        <v>6</v>
      </c>
      <c r="Z7" s="614"/>
      <c r="AA7" s="614"/>
      <c r="AB7" s="637"/>
      <c r="AC7" s="376">
        <v>7</v>
      </c>
      <c r="AD7" s="614"/>
      <c r="AE7" s="614"/>
      <c r="AF7" s="637"/>
      <c r="AG7" s="375">
        <v>8</v>
      </c>
      <c r="AH7" s="601"/>
      <c r="AI7" s="601"/>
      <c r="AJ7" s="612"/>
      <c r="AK7" s="375">
        <v>9</v>
      </c>
      <c r="AL7" s="601"/>
      <c r="AM7" s="601"/>
      <c r="AN7" s="612"/>
      <c r="AO7" s="375">
        <v>10</v>
      </c>
      <c r="AP7" s="601"/>
      <c r="AQ7" s="601"/>
      <c r="AR7" s="612"/>
      <c r="AS7" s="375">
        <v>11</v>
      </c>
      <c r="AT7" s="601"/>
      <c r="AU7" s="601"/>
      <c r="AV7" s="612"/>
      <c r="AW7" s="375">
        <v>12</v>
      </c>
      <c r="AX7" s="601"/>
      <c r="AY7" s="601"/>
      <c r="AZ7" s="612"/>
      <c r="BA7" s="376">
        <v>13</v>
      </c>
      <c r="BB7" s="614"/>
      <c r="BC7" s="614"/>
      <c r="BD7" s="637"/>
      <c r="BE7" s="376">
        <v>14</v>
      </c>
      <c r="BF7" s="614"/>
      <c r="BG7" s="614"/>
      <c r="BH7" s="637"/>
      <c r="BI7" s="376">
        <v>15</v>
      </c>
      <c r="BJ7" s="614"/>
      <c r="BK7" s="614"/>
      <c r="BL7" s="637"/>
    </row>
    <row r="8" spans="1:64" ht="23.1" customHeight="1" x14ac:dyDescent="0.3">
      <c r="B8" s="375" t="s">
        <v>79</v>
      </c>
      <c r="C8" s="601"/>
      <c r="D8" s="376"/>
      <c r="E8" s="617"/>
      <c r="F8" s="557"/>
      <c r="G8" s="557"/>
      <c r="H8" s="732"/>
      <c r="I8" s="617"/>
      <c r="J8" s="557"/>
      <c r="K8" s="557"/>
      <c r="L8" s="732"/>
      <c r="M8" s="617"/>
      <c r="N8" s="557"/>
      <c r="O8" s="557"/>
      <c r="P8" s="732"/>
      <c r="Q8" s="617"/>
      <c r="R8" s="557"/>
      <c r="S8" s="557"/>
      <c r="T8" s="732"/>
      <c r="U8" s="617"/>
      <c r="V8" s="557"/>
      <c r="W8" s="557"/>
      <c r="X8" s="732"/>
      <c r="Y8" s="617"/>
      <c r="Z8" s="557"/>
      <c r="AA8" s="557"/>
      <c r="AB8" s="732"/>
      <c r="AC8" s="617"/>
      <c r="AD8" s="557"/>
      <c r="AE8" s="557"/>
      <c r="AF8" s="732"/>
      <c r="AG8" s="617"/>
      <c r="AH8" s="557"/>
      <c r="AI8" s="557"/>
      <c r="AJ8" s="732"/>
      <c r="AK8" s="617"/>
      <c r="AL8" s="557"/>
      <c r="AM8" s="557"/>
      <c r="AN8" s="732"/>
      <c r="AO8" s="617"/>
      <c r="AP8" s="557"/>
      <c r="AQ8" s="557"/>
      <c r="AR8" s="732"/>
      <c r="AS8" s="617"/>
      <c r="AT8" s="557"/>
      <c r="AU8" s="557"/>
      <c r="AV8" s="732"/>
      <c r="AW8" s="617"/>
      <c r="AX8" s="557"/>
      <c r="AY8" s="557"/>
      <c r="AZ8" s="732"/>
      <c r="BA8" s="617"/>
      <c r="BB8" s="557"/>
      <c r="BC8" s="557"/>
      <c r="BD8" s="732"/>
      <c r="BE8" s="617"/>
      <c r="BF8" s="557"/>
      <c r="BG8" s="557"/>
      <c r="BH8" s="732"/>
      <c r="BI8" s="617"/>
      <c r="BJ8" s="557"/>
      <c r="BK8" s="557"/>
      <c r="BL8" s="732"/>
    </row>
    <row r="9" spans="1:64" ht="23.1" customHeight="1" x14ac:dyDescent="0.3">
      <c r="B9" s="375" t="s">
        <v>36</v>
      </c>
      <c r="C9" s="601"/>
      <c r="D9" s="376"/>
      <c r="E9" s="617"/>
      <c r="F9" s="557"/>
      <c r="G9" s="557"/>
      <c r="H9" s="732"/>
      <c r="I9" s="617"/>
      <c r="J9" s="557"/>
      <c r="K9" s="557"/>
      <c r="L9" s="732"/>
      <c r="M9" s="617"/>
      <c r="N9" s="557"/>
      <c r="O9" s="557"/>
      <c r="P9" s="732"/>
      <c r="Q9" s="617"/>
      <c r="R9" s="557"/>
      <c r="S9" s="557"/>
      <c r="T9" s="732"/>
      <c r="U9" s="617"/>
      <c r="V9" s="557"/>
      <c r="W9" s="557"/>
      <c r="X9" s="732"/>
      <c r="Y9" s="617"/>
      <c r="Z9" s="557"/>
      <c r="AA9" s="557"/>
      <c r="AB9" s="732"/>
      <c r="AC9" s="617"/>
      <c r="AD9" s="557"/>
      <c r="AE9" s="557"/>
      <c r="AF9" s="732"/>
      <c r="AG9" s="617"/>
      <c r="AH9" s="557"/>
      <c r="AI9" s="557"/>
      <c r="AJ9" s="732"/>
      <c r="AK9" s="617"/>
      <c r="AL9" s="557"/>
      <c r="AM9" s="557"/>
      <c r="AN9" s="732"/>
      <c r="AO9" s="617"/>
      <c r="AP9" s="557"/>
      <c r="AQ9" s="557"/>
      <c r="AR9" s="732"/>
      <c r="AS9" s="617"/>
      <c r="AT9" s="557"/>
      <c r="AU9" s="557"/>
      <c r="AV9" s="732"/>
      <c r="AW9" s="617"/>
      <c r="AX9" s="557"/>
      <c r="AY9" s="557"/>
      <c r="AZ9" s="732"/>
      <c r="BA9" s="617"/>
      <c r="BB9" s="557"/>
      <c r="BC9" s="557"/>
      <c r="BD9" s="732"/>
      <c r="BE9" s="617"/>
      <c r="BF9" s="557"/>
      <c r="BG9" s="557"/>
      <c r="BH9" s="732"/>
      <c r="BI9" s="617"/>
      <c r="BJ9" s="557"/>
      <c r="BK9" s="557"/>
      <c r="BL9" s="732"/>
    </row>
    <row r="10" spans="1:64" ht="23.1" customHeight="1" x14ac:dyDescent="0.3">
      <c r="B10" s="375" t="s">
        <v>58</v>
      </c>
      <c r="C10" s="601"/>
      <c r="D10" s="376"/>
      <c r="E10" s="617"/>
      <c r="F10" s="557"/>
      <c r="G10" s="557"/>
      <c r="H10" s="732"/>
      <c r="I10" s="617"/>
      <c r="J10" s="557"/>
      <c r="K10" s="557"/>
      <c r="L10" s="732"/>
      <c r="M10" s="617"/>
      <c r="N10" s="557"/>
      <c r="O10" s="557"/>
      <c r="P10" s="732"/>
      <c r="Q10" s="617"/>
      <c r="R10" s="557"/>
      <c r="S10" s="557"/>
      <c r="T10" s="732"/>
      <c r="U10" s="617"/>
      <c r="V10" s="557"/>
      <c r="W10" s="557"/>
      <c r="X10" s="732"/>
      <c r="Y10" s="617"/>
      <c r="Z10" s="557"/>
      <c r="AA10" s="557"/>
      <c r="AB10" s="732"/>
      <c r="AC10" s="617"/>
      <c r="AD10" s="557"/>
      <c r="AE10" s="557"/>
      <c r="AF10" s="732"/>
      <c r="AG10" s="617"/>
      <c r="AH10" s="557"/>
      <c r="AI10" s="557"/>
      <c r="AJ10" s="732"/>
      <c r="AK10" s="617"/>
      <c r="AL10" s="557"/>
      <c r="AM10" s="557"/>
      <c r="AN10" s="732"/>
      <c r="AO10" s="617"/>
      <c r="AP10" s="557"/>
      <c r="AQ10" s="557"/>
      <c r="AR10" s="732"/>
      <c r="AS10" s="617"/>
      <c r="AT10" s="557"/>
      <c r="AU10" s="557"/>
      <c r="AV10" s="732"/>
      <c r="AW10" s="617"/>
      <c r="AX10" s="557"/>
      <c r="AY10" s="557"/>
      <c r="AZ10" s="732"/>
      <c r="BA10" s="617"/>
      <c r="BB10" s="557"/>
      <c r="BC10" s="557"/>
      <c r="BD10" s="732"/>
      <c r="BE10" s="617"/>
      <c r="BF10" s="557"/>
      <c r="BG10" s="557"/>
      <c r="BH10" s="732"/>
      <c r="BI10" s="617"/>
      <c r="BJ10" s="557"/>
      <c r="BK10" s="557"/>
      <c r="BL10" s="732"/>
    </row>
    <row r="11" spans="1:64" ht="23.1" customHeight="1" x14ac:dyDescent="0.3">
      <c r="B11" s="375" t="s">
        <v>41</v>
      </c>
      <c r="C11" s="601"/>
      <c r="D11" s="376"/>
      <c r="E11" s="617"/>
      <c r="F11" s="557"/>
      <c r="G11" s="557"/>
      <c r="H11" s="732"/>
      <c r="I11" s="617"/>
      <c r="J11" s="557"/>
      <c r="K11" s="557"/>
      <c r="L11" s="732"/>
      <c r="M11" s="617"/>
      <c r="N11" s="557"/>
      <c r="O11" s="557"/>
      <c r="P11" s="732"/>
      <c r="Q11" s="617"/>
      <c r="R11" s="557"/>
      <c r="S11" s="557"/>
      <c r="T11" s="732"/>
      <c r="U11" s="617"/>
      <c r="V11" s="557"/>
      <c r="W11" s="557"/>
      <c r="X11" s="732"/>
      <c r="Y11" s="617"/>
      <c r="Z11" s="557"/>
      <c r="AA11" s="557"/>
      <c r="AB11" s="732"/>
      <c r="AC11" s="617"/>
      <c r="AD11" s="557"/>
      <c r="AE11" s="557"/>
      <c r="AF11" s="732"/>
      <c r="AG11" s="617"/>
      <c r="AH11" s="557"/>
      <c r="AI11" s="557"/>
      <c r="AJ11" s="732"/>
      <c r="AK11" s="617"/>
      <c r="AL11" s="557"/>
      <c r="AM11" s="557"/>
      <c r="AN11" s="732"/>
      <c r="AO11" s="617"/>
      <c r="AP11" s="557"/>
      <c r="AQ11" s="557"/>
      <c r="AR11" s="732"/>
      <c r="AS11" s="617"/>
      <c r="AT11" s="557"/>
      <c r="AU11" s="557"/>
      <c r="AV11" s="732"/>
      <c r="AW11" s="617"/>
      <c r="AX11" s="557"/>
      <c r="AY11" s="557"/>
      <c r="AZ11" s="732"/>
      <c r="BA11" s="617"/>
      <c r="BB11" s="557"/>
      <c r="BC11" s="557"/>
      <c r="BD11" s="732"/>
      <c r="BE11" s="617"/>
      <c r="BF11" s="557"/>
      <c r="BG11" s="557"/>
      <c r="BH11" s="732"/>
      <c r="BI11" s="617"/>
      <c r="BJ11" s="557"/>
      <c r="BK11" s="557"/>
      <c r="BL11" s="732"/>
    </row>
    <row r="12" spans="1:64" ht="23.1" customHeight="1" thickBot="1" x14ac:dyDescent="0.35">
      <c r="B12" s="744" t="s">
        <v>183</v>
      </c>
      <c r="C12" s="543"/>
      <c r="D12" s="745"/>
      <c r="E12" s="671"/>
      <c r="F12" s="628"/>
      <c r="G12" s="628"/>
      <c r="H12" s="629"/>
      <c r="I12" s="671"/>
      <c r="J12" s="628"/>
      <c r="K12" s="628"/>
      <c r="L12" s="629"/>
      <c r="M12" s="671"/>
      <c r="N12" s="628"/>
      <c r="O12" s="628"/>
      <c r="P12" s="629"/>
      <c r="Q12" s="671"/>
      <c r="R12" s="628"/>
      <c r="S12" s="628"/>
      <c r="T12" s="629"/>
      <c r="U12" s="671"/>
      <c r="V12" s="628"/>
      <c r="W12" s="628"/>
      <c r="X12" s="629"/>
      <c r="Y12" s="671"/>
      <c r="Z12" s="628"/>
      <c r="AA12" s="628"/>
      <c r="AB12" s="629"/>
      <c r="AC12" s="671"/>
      <c r="AD12" s="628"/>
      <c r="AE12" s="628"/>
      <c r="AF12" s="629"/>
      <c r="AG12" s="671"/>
      <c r="AH12" s="628"/>
      <c r="AI12" s="628"/>
      <c r="AJ12" s="629"/>
      <c r="AK12" s="671"/>
      <c r="AL12" s="628"/>
      <c r="AM12" s="628"/>
      <c r="AN12" s="629"/>
      <c r="AO12" s="671"/>
      <c r="AP12" s="628"/>
      <c r="AQ12" s="628"/>
      <c r="AR12" s="629"/>
      <c r="AS12" s="671"/>
      <c r="AT12" s="628"/>
      <c r="AU12" s="628"/>
      <c r="AV12" s="629"/>
      <c r="AW12" s="671"/>
      <c r="AX12" s="628"/>
      <c r="AY12" s="628"/>
      <c r="AZ12" s="629"/>
      <c r="BA12" s="671"/>
      <c r="BB12" s="628"/>
      <c r="BC12" s="628"/>
      <c r="BD12" s="629"/>
      <c r="BE12" s="671"/>
      <c r="BF12" s="628"/>
      <c r="BG12" s="628"/>
      <c r="BH12" s="629"/>
      <c r="BI12" s="671"/>
      <c r="BJ12" s="628"/>
      <c r="BK12" s="628"/>
      <c r="BL12" s="629"/>
    </row>
    <row r="13" spans="1:64" ht="23.1" customHeight="1" thickTop="1" x14ac:dyDescent="0.3">
      <c r="B13" s="618" t="s">
        <v>71</v>
      </c>
      <c r="C13" s="619"/>
      <c r="D13" s="620"/>
      <c r="E13" s="621">
        <f>SUM(E15:F45)</f>
        <v>0</v>
      </c>
      <c r="F13" s="619"/>
      <c r="G13" s="622">
        <f>SUM(G15:G45)</f>
        <v>0</v>
      </c>
      <c r="H13" s="623"/>
      <c r="I13" s="621">
        <f>SUM(I15:J45)</f>
        <v>0</v>
      </c>
      <c r="J13" s="619"/>
      <c r="K13" s="622">
        <f>SUM(K15:K45)</f>
        <v>0</v>
      </c>
      <c r="L13" s="623"/>
      <c r="M13" s="621">
        <f>SUM(M15:N45)</f>
        <v>0</v>
      </c>
      <c r="N13" s="619"/>
      <c r="O13" s="622">
        <f>SUM(O15:O45)</f>
        <v>0</v>
      </c>
      <c r="P13" s="623"/>
      <c r="Q13" s="621">
        <f>SUM(Q15:R45)</f>
        <v>0</v>
      </c>
      <c r="R13" s="619"/>
      <c r="S13" s="622">
        <f>SUM(S15:S45)</f>
        <v>0</v>
      </c>
      <c r="T13" s="623"/>
      <c r="U13" s="621">
        <f>SUM(U15:V45)</f>
        <v>0</v>
      </c>
      <c r="V13" s="619"/>
      <c r="W13" s="622">
        <f>SUM(W15:W45)</f>
        <v>0</v>
      </c>
      <c r="X13" s="623"/>
      <c r="Y13" s="621">
        <f>SUM(Y15:Z45)</f>
        <v>0</v>
      </c>
      <c r="Z13" s="619"/>
      <c r="AA13" s="622">
        <f>SUM(AA15:AA45)</f>
        <v>0</v>
      </c>
      <c r="AB13" s="623"/>
      <c r="AC13" s="621">
        <f>SUM(AC15:AD45)</f>
        <v>0</v>
      </c>
      <c r="AD13" s="619"/>
      <c r="AE13" s="622">
        <f>SUM(AE15:AE45)</f>
        <v>0</v>
      </c>
      <c r="AF13" s="623"/>
      <c r="AG13" s="621">
        <f>SUM(AG15:AH45)</f>
        <v>0</v>
      </c>
      <c r="AH13" s="619"/>
      <c r="AI13" s="622">
        <f>SUM(AI15:AI45)</f>
        <v>0</v>
      </c>
      <c r="AJ13" s="623"/>
      <c r="AK13" s="621">
        <f>SUM(AK15:AL45)</f>
        <v>0</v>
      </c>
      <c r="AL13" s="619"/>
      <c r="AM13" s="622">
        <f>SUM(AM15:AM45)</f>
        <v>0</v>
      </c>
      <c r="AN13" s="623"/>
      <c r="AO13" s="621">
        <f>SUM(AO15:AP45)</f>
        <v>0</v>
      </c>
      <c r="AP13" s="619"/>
      <c r="AQ13" s="622">
        <f>SUM(AQ15:AQ45)</f>
        <v>0</v>
      </c>
      <c r="AR13" s="623"/>
      <c r="AS13" s="621">
        <f>SUM(AS15:AT45)</f>
        <v>0</v>
      </c>
      <c r="AT13" s="619"/>
      <c r="AU13" s="622">
        <f>SUM(AU15:AU45)</f>
        <v>0</v>
      </c>
      <c r="AV13" s="623"/>
      <c r="AW13" s="621">
        <f>SUM(AW15:AX45)</f>
        <v>0</v>
      </c>
      <c r="AX13" s="619"/>
      <c r="AY13" s="622">
        <f>SUM(AY15:AY45)</f>
        <v>0</v>
      </c>
      <c r="AZ13" s="623"/>
      <c r="BA13" s="621">
        <f>SUM(BA15:BB45)</f>
        <v>0</v>
      </c>
      <c r="BB13" s="619"/>
      <c r="BC13" s="622">
        <f>SUM(BC15:BC45)</f>
        <v>0</v>
      </c>
      <c r="BD13" s="623"/>
      <c r="BE13" s="621">
        <f>SUM(BE15:BF45)</f>
        <v>0</v>
      </c>
      <c r="BF13" s="619"/>
      <c r="BG13" s="622">
        <f>SUM(BG15:BG45)</f>
        <v>0</v>
      </c>
      <c r="BH13" s="623"/>
      <c r="BI13" s="621">
        <f>SUM(BI15:BJ45)</f>
        <v>0</v>
      </c>
      <c r="BJ13" s="619"/>
      <c r="BK13" s="756">
        <f>SUM(BK15:BK45)</f>
        <v>0</v>
      </c>
      <c r="BL13" s="757"/>
    </row>
    <row r="14" spans="1:64" ht="22.8" customHeight="1" x14ac:dyDescent="0.3">
      <c r="B14" s="615" t="s">
        <v>67</v>
      </c>
      <c r="C14" s="616"/>
      <c r="D14" s="5" t="s">
        <v>68</v>
      </c>
      <c r="E14" s="613" t="s">
        <v>69</v>
      </c>
      <c r="F14" s="614"/>
      <c r="G14" s="611" t="s">
        <v>70</v>
      </c>
      <c r="H14" s="612"/>
      <c r="I14" s="613" t="s">
        <v>69</v>
      </c>
      <c r="J14" s="614"/>
      <c r="K14" s="611" t="s">
        <v>70</v>
      </c>
      <c r="L14" s="612"/>
      <c r="M14" s="613" t="s">
        <v>69</v>
      </c>
      <c r="N14" s="614"/>
      <c r="O14" s="611" t="s">
        <v>70</v>
      </c>
      <c r="P14" s="612"/>
      <c r="Q14" s="613" t="s">
        <v>69</v>
      </c>
      <c r="R14" s="614"/>
      <c r="S14" s="611" t="s">
        <v>70</v>
      </c>
      <c r="T14" s="612"/>
      <c r="U14" s="613" t="s">
        <v>69</v>
      </c>
      <c r="V14" s="614"/>
      <c r="W14" s="611" t="s">
        <v>70</v>
      </c>
      <c r="X14" s="612"/>
      <c r="Y14" s="613" t="s">
        <v>69</v>
      </c>
      <c r="Z14" s="614"/>
      <c r="AA14" s="611" t="s">
        <v>70</v>
      </c>
      <c r="AB14" s="612"/>
      <c r="AC14" s="613" t="s">
        <v>69</v>
      </c>
      <c r="AD14" s="614"/>
      <c r="AE14" s="611" t="s">
        <v>70</v>
      </c>
      <c r="AF14" s="612"/>
      <c r="AG14" s="613" t="s">
        <v>69</v>
      </c>
      <c r="AH14" s="614"/>
      <c r="AI14" s="611" t="s">
        <v>70</v>
      </c>
      <c r="AJ14" s="612"/>
      <c r="AK14" s="613" t="s">
        <v>69</v>
      </c>
      <c r="AL14" s="614"/>
      <c r="AM14" s="611" t="s">
        <v>70</v>
      </c>
      <c r="AN14" s="612"/>
      <c r="AO14" s="613" t="s">
        <v>69</v>
      </c>
      <c r="AP14" s="614"/>
      <c r="AQ14" s="611" t="s">
        <v>70</v>
      </c>
      <c r="AR14" s="612"/>
      <c r="AS14" s="613" t="s">
        <v>69</v>
      </c>
      <c r="AT14" s="614"/>
      <c r="AU14" s="611" t="s">
        <v>70</v>
      </c>
      <c r="AV14" s="612"/>
      <c r="AW14" s="613" t="s">
        <v>69</v>
      </c>
      <c r="AX14" s="614"/>
      <c r="AY14" s="611" t="s">
        <v>70</v>
      </c>
      <c r="AZ14" s="612"/>
      <c r="BA14" s="613" t="s">
        <v>69</v>
      </c>
      <c r="BB14" s="614"/>
      <c r="BC14" s="611" t="s">
        <v>70</v>
      </c>
      <c r="BD14" s="612"/>
      <c r="BE14" s="613" t="s">
        <v>69</v>
      </c>
      <c r="BF14" s="614"/>
      <c r="BG14" s="611" t="s">
        <v>70</v>
      </c>
      <c r="BH14" s="612"/>
      <c r="BI14" s="613" t="s">
        <v>69</v>
      </c>
      <c r="BJ14" s="614"/>
      <c r="BK14" s="611" t="s">
        <v>70</v>
      </c>
      <c r="BL14" s="612"/>
    </row>
    <row r="15" spans="1:64" ht="23.1" customHeight="1" x14ac:dyDescent="0.3">
      <c r="B15" s="594">
        <f>IF(ISERROR(V5),,(V5))</f>
        <v>0</v>
      </c>
      <c r="C15" s="595"/>
      <c r="D15" s="3" t="str">
        <f t="shared" ref="D15:D45" si="0">TEXT(B15,"aaa")</f>
        <v>土</v>
      </c>
      <c r="E15" s="617"/>
      <c r="F15" s="557"/>
      <c r="G15" s="610"/>
      <c r="H15" s="555"/>
      <c r="I15" s="617"/>
      <c r="J15" s="557"/>
      <c r="K15" s="610"/>
      <c r="L15" s="555"/>
      <c r="M15" s="617"/>
      <c r="N15" s="557"/>
      <c r="O15" s="610"/>
      <c r="P15" s="555"/>
      <c r="Q15" s="617"/>
      <c r="R15" s="557"/>
      <c r="S15" s="610"/>
      <c r="T15" s="555"/>
      <c r="U15" s="617"/>
      <c r="V15" s="557"/>
      <c r="W15" s="610"/>
      <c r="X15" s="555"/>
      <c r="Y15" s="617"/>
      <c r="Z15" s="557"/>
      <c r="AA15" s="610"/>
      <c r="AB15" s="555"/>
      <c r="AC15" s="617"/>
      <c r="AD15" s="557"/>
      <c r="AE15" s="610"/>
      <c r="AF15" s="555"/>
      <c r="AG15" s="617"/>
      <c r="AH15" s="557"/>
      <c r="AI15" s="610"/>
      <c r="AJ15" s="555"/>
      <c r="AK15" s="617"/>
      <c r="AL15" s="557"/>
      <c r="AM15" s="610"/>
      <c r="AN15" s="555"/>
      <c r="AO15" s="617"/>
      <c r="AP15" s="557"/>
      <c r="AQ15" s="610"/>
      <c r="AR15" s="555"/>
      <c r="AS15" s="617"/>
      <c r="AT15" s="557"/>
      <c r="AU15" s="610"/>
      <c r="AV15" s="555"/>
      <c r="AW15" s="617"/>
      <c r="AX15" s="557"/>
      <c r="AY15" s="610"/>
      <c r="AZ15" s="555"/>
      <c r="BA15" s="617"/>
      <c r="BB15" s="557"/>
      <c r="BC15" s="610"/>
      <c r="BD15" s="555"/>
      <c r="BE15" s="617"/>
      <c r="BF15" s="557"/>
      <c r="BG15" s="610"/>
      <c r="BH15" s="555"/>
      <c r="BI15" s="617"/>
      <c r="BJ15" s="557"/>
      <c r="BK15" s="610"/>
      <c r="BL15" s="555"/>
    </row>
    <row r="16" spans="1:64" ht="23.1" customHeight="1" x14ac:dyDescent="0.3">
      <c r="B16" s="594">
        <f>IF(ISERROR(B15+1),,(B15+1))</f>
        <v>1</v>
      </c>
      <c r="C16" s="595"/>
      <c r="D16" s="3" t="str">
        <f t="shared" si="0"/>
        <v>日</v>
      </c>
      <c r="E16" s="617"/>
      <c r="F16" s="557"/>
      <c r="G16" s="610"/>
      <c r="H16" s="555"/>
      <c r="I16" s="617"/>
      <c r="J16" s="557"/>
      <c r="K16" s="610"/>
      <c r="L16" s="555"/>
      <c r="M16" s="617"/>
      <c r="N16" s="557"/>
      <c r="O16" s="610"/>
      <c r="P16" s="555"/>
      <c r="Q16" s="617"/>
      <c r="R16" s="557"/>
      <c r="S16" s="610"/>
      <c r="T16" s="555"/>
      <c r="U16" s="617"/>
      <c r="V16" s="557"/>
      <c r="W16" s="610"/>
      <c r="X16" s="555"/>
      <c r="Y16" s="617"/>
      <c r="Z16" s="557"/>
      <c r="AA16" s="610"/>
      <c r="AB16" s="555"/>
      <c r="AC16" s="617"/>
      <c r="AD16" s="557"/>
      <c r="AE16" s="610"/>
      <c r="AF16" s="555"/>
      <c r="AG16" s="617"/>
      <c r="AH16" s="557"/>
      <c r="AI16" s="610"/>
      <c r="AJ16" s="555"/>
      <c r="AK16" s="617"/>
      <c r="AL16" s="557"/>
      <c r="AM16" s="610"/>
      <c r="AN16" s="555"/>
      <c r="AO16" s="617"/>
      <c r="AP16" s="557"/>
      <c r="AQ16" s="610"/>
      <c r="AR16" s="555"/>
      <c r="AS16" s="617"/>
      <c r="AT16" s="557"/>
      <c r="AU16" s="610"/>
      <c r="AV16" s="555"/>
      <c r="AW16" s="617"/>
      <c r="AX16" s="557"/>
      <c r="AY16" s="610"/>
      <c r="AZ16" s="555"/>
      <c r="BA16" s="617"/>
      <c r="BB16" s="557"/>
      <c r="BC16" s="610"/>
      <c r="BD16" s="555"/>
      <c r="BE16" s="617"/>
      <c r="BF16" s="557"/>
      <c r="BG16" s="610"/>
      <c r="BH16" s="555"/>
      <c r="BI16" s="617"/>
      <c r="BJ16" s="557"/>
      <c r="BK16" s="610"/>
      <c r="BL16" s="555"/>
    </row>
    <row r="17" spans="2:64" ht="23.1" customHeight="1" x14ac:dyDescent="0.3">
      <c r="B17" s="594">
        <f t="shared" ref="B17:B45" si="1">IF(ISERROR(B16+1),,(B16+1))</f>
        <v>2</v>
      </c>
      <c r="C17" s="595"/>
      <c r="D17" s="3" t="str">
        <f t="shared" si="0"/>
        <v>月</v>
      </c>
      <c r="E17" s="617"/>
      <c r="F17" s="557"/>
      <c r="G17" s="610"/>
      <c r="H17" s="555"/>
      <c r="I17" s="617"/>
      <c r="J17" s="557"/>
      <c r="K17" s="610"/>
      <c r="L17" s="555"/>
      <c r="M17" s="617"/>
      <c r="N17" s="557"/>
      <c r="O17" s="610"/>
      <c r="P17" s="555"/>
      <c r="Q17" s="617"/>
      <c r="R17" s="557"/>
      <c r="S17" s="610"/>
      <c r="T17" s="555"/>
      <c r="U17" s="617"/>
      <c r="V17" s="557"/>
      <c r="W17" s="610"/>
      <c r="X17" s="555"/>
      <c r="Y17" s="617"/>
      <c r="Z17" s="557"/>
      <c r="AA17" s="610"/>
      <c r="AB17" s="555"/>
      <c r="AC17" s="617"/>
      <c r="AD17" s="557"/>
      <c r="AE17" s="610"/>
      <c r="AF17" s="555"/>
      <c r="AG17" s="617"/>
      <c r="AH17" s="557"/>
      <c r="AI17" s="610"/>
      <c r="AJ17" s="555"/>
      <c r="AK17" s="617"/>
      <c r="AL17" s="557"/>
      <c r="AM17" s="610"/>
      <c r="AN17" s="555"/>
      <c r="AO17" s="617"/>
      <c r="AP17" s="557"/>
      <c r="AQ17" s="610"/>
      <c r="AR17" s="555"/>
      <c r="AS17" s="617"/>
      <c r="AT17" s="557"/>
      <c r="AU17" s="610"/>
      <c r="AV17" s="555"/>
      <c r="AW17" s="617"/>
      <c r="AX17" s="557"/>
      <c r="AY17" s="610"/>
      <c r="AZ17" s="555"/>
      <c r="BA17" s="617"/>
      <c r="BB17" s="557"/>
      <c r="BC17" s="610"/>
      <c r="BD17" s="555"/>
      <c r="BE17" s="617"/>
      <c r="BF17" s="557"/>
      <c r="BG17" s="610"/>
      <c r="BH17" s="555"/>
      <c r="BI17" s="617"/>
      <c r="BJ17" s="557"/>
      <c r="BK17" s="610"/>
      <c r="BL17" s="555"/>
    </row>
    <row r="18" spans="2:64" ht="23.1" customHeight="1" x14ac:dyDescent="0.3">
      <c r="B18" s="594">
        <f t="shared" si="1"/>
        <v>3</v>
      </c>
      <c r="C18" s="595"/>
      <c r="D18" s="3" t="str">
        <f t="shared" si="0"/>
        <v>火</v>
      </c>
      <c r="E18" s="617"/>
      <c r="F18" s="557"/>
      <c r="G18" s="610"/>
      <c r="H18" s="555"/>
      <c r="I18" s="617"/>
      <c r="J18" s="557"/>
      <c r="K18" s="610"/>
      <c r="L18" s="555"/>
      <c r="M18" s="617"/>
      <c r="N18" s="557"/>
      <c r="O18" s="610"/>
      <c r="P18" s="555"/>
      <c r="Q18" s="617"/>
      <c r="R18" s="557"/>
      <c r="S18" s="610"/>
      <c r="T18" s="555"/>
      <c r="U18" s="617"/>
      <c r="V18" s="557"/>
      <c r="W18" s="610"/>
      <c r="X18" s="555"/>
      <c r="Y18" s="617"/>
      <c r="Z18" s="557"/>
      <c r="AA18" s="610"/>
      <c r="AB18" s="555"/>
      <c r="AC18" s="617"/>
      <c r="AD18" s="557"/>
      <c r="AE18" s="610"/>
      <c r="AF18" s="555"/>
      <c r="AG18" s="617"/>
      <c r="AH18" s="557"/>
      <c r="AI18" s="610"/>
      <c r="AJ18" s="555"/>
      <c r="AK18" s="617"/>
      <c r="AL18" s="557"/>
      <c r="AM18" s="610"/>
      <c r="AN18" s="555"/>
      <c r="AO18" s="617"/>
      <c r="AP18" s="557"/>
      <c r="AQ18" s="610"/>
      <c r="AR18" s="555"/>
      <c r="AS18" s="617"/>
      <c r="AT18" s="557"/>
      <c r="AU18" s="610"/>
      <c r="AV18" s="555"/>
      <c r="AW18" s="617"/>
      <c r="AX18" s="557"/>
      <c r="AY18" s="610"/>
      <c r="AZ18" s="555"/>
      <c r="BA18" s="617"/>
      <c r="BB18" s="557"/>
      <c r="BC18" s="610"/>
      <c r="BD18" s="555"/>
      <c r="BE18" s="617"/>
      <c r="BF18" s="557"/>
      <c r="BG18" s="610"/>
      <c r="BH18" s="555"/>
      <c r="BI18" s="617"/>
      <c r="BJ18" s="557"/>
      <c r="BK18" s="610"/>
      <c r="BL18" s="555"/>
    </row>
    <row r="19" spans="2:64" ht="23.1" customHeight="1" x14ac:dyDescent="0.3">
      <c r="B19" s="594">
        <f t="shared" si="1"/>
        <v>4</v>
      </c>
      <c r="C19" s="595"/>
      <c r="D19" s="3" t="str">
        <f t="shared" si="0"/>
        <v>水</v>
      </c>
      <c r="E19" s="617"/>
      <c r="F19" s="557"/>
      <c r="G19" s="610"/>
      <c r="H19" s="555"/>
      <c r="I19" s="617"/>
      <c r="J19" s="557"/>
      <c r="K19" s="610"/>
      <c r="L19" s="555"/>
      <c r="M19" s="617"/>
      <c r="N19" s="557"/>
      <c r="O19" s="610"/>
      <c r="P19" s="555"/>
      <c r="Q19" s="617"/>
      <c r="R19" s="557"/>
      <c r="S19" s="610"/>
      <c r="T19" s="555"/>
      <c r="U19" s="617"/>
      <c r="V19" s="557"/>
      <c r="W19" s="610"/>
      <c r="X19" s="555"/>
      <c r="Y19" s="617"/>
      <c r="Z19" s="557"/>
      <c r="AA19" s="610"/>
      <c r="AB19" s="555"/>
      <c r="AC19" s="617"/>
      <c r="AD19" s="557"/>
      <c r="AE19" s="610"/>
      <c r="AF19" s="555"/>
      <c r="AG19" s="617"/>
      <c r="AH19" s="557"/>
      <c r="AI19" s="610"/>
      <c r="AJ19" s="555"/>
      <c r="AK19" s="617"/>
      <c r="AL19" s="557"/>
      <c r="AM19" s="610"/>
      <c r="AN19" s="555"/>
      <c r="AO19" s="617"/>
      <c r="AP19" s="557"/>
      <c r="AQ19" s="610"/>
      <c r="AR19" s="555"/>
      <c r="AS19" s="617"/>
      <c r="AT19" s="557"/>
      <c r="AU19" s="610"/>
      <c r="AV19" s="555"/>
      <c r="AW19" s="617"/>
      <c r="AX19" s="557"/>
      <c r="AY19" s="610"/>
      <c r="AZ19" s="555"/>
      <c r="BA19" s="617"/>
      <c r="BB19" s="557"/>
      <c r="BC19" s="610"/>
      <c r="BD19" s="555"/>
      <c r="BE19" s="617"/>
      <c r="BF19" s="557"/>
      <c r="BG19" s="610"/>
      <c r="BH19" s="555"/>
      <c r="BI19" s="617"/>
      <c r="BJ19" s="557"/>
      <c r="BK19" s="610"/>
      <c r="BL19" s="555"/>
    </row>
    <row r="20" spans="2:64" ht="23.1" customHeight="1" x14ac:dyDescent="0.3">
      <c r="B20" s="594">
        <f t="shared" si="1"/>
        <v>5</v>
      </c>
      <c r="C20" s="595"/>
      <c r="D20" s="3" t="str">
        <f t="shared" si="0"/>
        <v>木</v>
      </c>
      <c r="E20" s="617"/>
      <c r="F20" s="557"/>
      <c r="G20" s="610"/>
      <c r="H20" s="555"/>
      <c r="I20" s="617"/>
      <c r="J20" s="557"/>
      <c r="K20" s="610"/>
      <c r="L20" s="555"/>
      <c r="M20" s="617"/>
      <c r="N20" s="557"/>
      <c r="O20" s="610"/>
      <c r="P20" s="555"/>
      <c r="Q20" s="617"/>
      <c r="R20" s="557"/>
      <c r="S20" s="610"/>
      <c r="T20" s="555"/>
      <c r="U20" s="617"/>
      <c r="V20" s="557"/>
      <c r="W20" s="610"/>
      <c r="X20" s="555"/>
      <c r="Y20" s="617"/>
      <c r="Z20" s="557"/>
      <c r="AA20" s="610"/>
      <c r="AB20" s="555"/>
      <c r="AC20" s="617"/>
      <c r="AD20" s="557"/>
      <c r="AE20" s="610"/>
      <c r="AF20" s="555"/>
      <c r="AG20" s="617"/>
      <c r="AH20" s="557"/>
      <c r="AI20" s="610"/>
      <c r="AJ20" s="555"/>
      <c r="AK20" s="617"/>
      <c r="AL20" s="557"/>
      <c r="AM20" s="610"/>
      <c r="AN20" s="555"/>
      <c r="AO20" s="617"/>
      <c r="AP20" s="557"/>
      <c r="AQ20" s="610"/>
      <c r="AR20" s="555"/>
      <c r="AS20" s="617"/>
      <c r="AT20" s="557"/>
      <c r="AU20" s="610"/>
      <c r="AV20" s="555"/>
      <c r="AW20" s="617"/>
      <c r="AX20" s="557"/>
      <c r="AY20" s="610"/>
      <c r="AZ20" s="555"/>
      <c r="BA20" s="617"/>
      <c r="BB20" s="557"/>
      <c r="BC20" s="610"/>
      <c r="BD20" s="555"/>
      <c r="BE20" s="617"/>
      <c r="BF20" s="557"/>
      <c r="BG20" s="610"/>
      <c r="BH20" s="555"/>
      <c r="BI20" s="617"/>
      <c r="BJ20" s="557"/>
      <c r="BK20" s="610"/>
      <c r="BL20" s="555"/>
    </row>
    <row r="21" spans="2:64" ht="23.1" customHeight="1" x14ac:dyDescent="0.3">
      <c r="B21" s="594">
        <f t="shared" si="1"/>
        <v>6</v>
      </c>
      <c r="C21" s="595"/>
      <c r="D21" s="3" t="str">
        <f t="shared" si="0"/>
        <v>金</v>
      </c>
      <c r="E21" s="617"/>
      <c r="F21" s="557"/>
      <c r="G21" s="610"/>
      <c r="H21" s="555"/>
      <c r="I21" s="617"/>
      <c r="J21" s="557"/>
      <c r="K21" s="610"/>
      <c r="L21" s="555"/>
      <c r="M21" s="617"/>
      <c r="N21" s="557"/>
      <c r="O21" s="610"/>
      <c r="P21" s="555"/>
      <c r="Q21" s="617"/>
      <c r="R21" s="557"/>
      <c r="S21" s="610"/>
      <c r="T21" s="555"/>
      <c r="U21" s="617"/>
      <c r="V21" s="557"/>
      <c r="W21" s="610"/>
      <c r="X21" s="555"/>
      <c r="Y21" s="617"/>
      <c r="Z21" s="557"/>
      <c r="AA21" s="610"/>
      <c r="AB21" s="555"/>
      <c r="AC21" s="617"/>
      <c r="AD21" s="557"/>
      <c r="AE21" s="610"/>
      <c r="AF21" s="555"/>
      <c r="AG21" s="617"/>
      <c r="AH21" s="557"/>
      <c r="AI21" s="610"/>
      <c r="AJ21" s="555"/>
      <c r="AK21" s="617"/>
      <c r="AL21" s="557"/>
      <c r="AM21" s="610"/>
      <c r="AN21" s="555"/>
      <c r="AO21" s="617"/>
      <c r="AP21" s="557"/>
      <c r="AQ21" s="610"/>
      <c r="AR21" s="555"/>
      <c r="AS21" s="617"/>
      <c r="AT21" s="557"/>
      <c r="AU21" s="610"/>
      <c r="AV21" s="555"/>
      <c r="AW21" s="617"/>
      <c r="AX21" s="557"/>
      <c r="AY21" s="610"/>
      <c r="AZ21" s="555"/>
      <c r="BA21" s="617"/>
      <c r="BB21" s="557"/>
      <c r="BC21" s="610"/>
      <c r="BD21" s="555"/>
      <c r="BE21" s="617"/>
      <c r="BF21" s="557"/>
      <c r="BG21" s="610"/>
      <c r="BH21" s="555"/>
      <c r="BI21" s="617"/>
      <c r="BJ21" s="557"/>
      <c r="BK21" s="610"/>
      <c r="BL21" s="555"/>
    </row>
    <row r="22" spans="2:64" ht="23.1" customHeight="1" x14ac:dyDescent="0.3">
      <c r="B22" s="594">
        <f t="shared" si="1"/>
        <v>7</v>
      </c>
      <c r="C22" s="595"/>
      <c r="D22" s="3" t="str">
        <f t="shared" si="0"/>
        <v>土</v>
      </c>
      <c r="E22" s="617"/>
      <c r="F22" s="557"/>
      <c r="G22" s="610"/>
      <c r="H22" s="555"/>
      <c r="I22" s="617"/>
      <c r="J22" s="557"/>
      <c r="K22" s="610"/>
      <c r="L22" s="555"/>
      <c r="M22" s="617"/>
      <c r="N22" s="557"/>
      <c r="O22" s="610"/>
      <c r="P22" s="555"/>
      <c r="Q22" s="617"/>
      <c r="R22" s="557"/>
      <c r="S22" s="610"/>
      <c r="T22" s="555"/>
      <c r="U22" s="617"/>
      <c r="V22" s="557"/>
      <c r="W22" s="610"/>
      <c r="X22" s="555"/>
      <c r="Y22" s="617"/>
      <c r="Z22" s="557"/>
      <c r="AA22" s="610"/>
      <c r="AB22" s="555"/>
      <c r="AC22" s="617"/>
      <c r="AD22" s="557"/>
      <c r="AE22" s="610"/>
      <c r="AF22" s="555"/>
      <c r="AG22" s="617"/>
      <c r="AH22" s="557"/>
      <c r="AI22" s="610"/>
      <c r="AJ22" s="555"/>
      <c r="AK22" s="617"/>
      <c r="AL22" s="557"/>
      <c r="AM22" s="610"/>
      <c r="AN22" s="555"/>
      <c r="AO22" s="617"/>
      <c r="AP22" s="557"/>
      <c r="AQ22" s="610"/>
      <c r="AR22" s="555"/>
      <c r="AS22" s="617"/>
      <c r="AT22" s="557"/>
      <c r="AU22" s="610"/>
      <c r="AV22" s="555"/>
      <c r="AW22" s="617"/>
      <c r="AX22" s="557"/>
      <c r="AY22" s="610"/>
      <c r="AZ22" s="555"/>
      <c r="BA22" s="617"/>
      <c r="BB22" s="557"/>
      <c r="BC22" s="610"/>
      <c r="BD22" s="555"/>
      <c r="BE22" s="617"/>
      <c r="BF22" s="557"/>
      <c r="BG22" s="610"/>
      <c r="BH22" s="555"/>
      <c r="BI22" s="617"/>
      <c r="BJ22" s="557"/>
      <c r="BK22" s="610"/>
      <c r="BL22" s="555"/>
    </row>
    <row r="23" spans="2:64" ht="23.1" customHeight="1" x14ac:dyDescent="0.3">
      <c r="B23" s="594">
        <f t="shared" si="1"/>
        <v>8</v>
      </c>
      <c r="C23" s="595"/>
      <c r="D23" s="3" t="str">
        <f t="shared" si="0"/>
        <v>日</v>
      </c>
      <c r="E23" s="617"/>
      <c r="F23" s="557"/>
      <c r="G23" s="610"/>
      <c r="H23" s="555"/>
      <c r="I23" s="617"/>
      <c r="J23" s="557"/>
      <c r="K23" s="610"/>
      <c r="L23" s="555"/>
      <c r="M23" s="617"/>
      <c r="N23" s="557"/>
      <c r="O23" s="610"/>
      <c r="P23" s="555"/>
      <c r="Q23" s="617"/>
      <c r="R23" s="557"/>
      <c r="S23" s="610"/>
      <c r="T23" s="555"/>
      <c r="U23" s="617"/>
      <c r="V23" s="557"/>
      <c r="W23" s="610"/>
      <c r="X23" s="555"/>
      <c r="Y23" s="617"/>
      <c r="Z23" s="557"/>
      <c r="AA23" s="610"/>
      <c r="AB23" s="555"/>
      <c r="AC23" s="617"/>
      <c r="AD23" s="557"/>
      <c r="AE23" s="610"/>
      <c r="AF23" s="555"/>
      <c r="AG23" s="617"/>
      <c r="AH23" s="557"/>
      <c r="AI23" s="610"/>
      <c r="AJ23" s="555"/>
      <c r="AK23" s="617"/>
      <c r="AL23" s="557"/>
      <c r="AM23" s="610"/>
      <c r="AN23" s="555"/>
      <c r="AO23" s="617"/>
      <c r="AP23" s="557"/>
      <c r="AQ23" s="610"/>
      <c r="AR23" s="555"/>
      <c r="AS23" s="617"/>
      <c r="AT23" s="557"/>
      <c r="AU23" s="610"/>
      <c r="AV23" s="555"/>
      <c r="AW23" s="617"/>
      <c r="AX23" s="557"/>
      <c r="AY23" s="610"/>
      <c r="AZ23" s="555"/>
      <c r="BA23" s="617"/>
      <c r="BB23" s="557"/>
      <c r="BC23" s="610"/>
      <c r="BD23" s="555"/>
      <c r="BE23" s="617"/>
      <c r="BF23" s="557"/>
      <c r="BG23" s="610"/>
      <c r="BH23" s="555"/>
      <c r="BI23" s="617"/>
      <c r="BJ23" s="557"/>
      <c r="BK23" s="610"/>
      <c r="BL23" s="555"/>
    </row>
    <row r="24" spans="2:64" ht="23.1" customHeight="1" x14ac:dyDescent="0.3">
      <c r="B24" s="594">
        <f t="shared" si="1"/>
        <v>9</v>
      </c>
      <c r="C24" s="595"/>
      <c r="D24" s="3" t="str">
        <f t="shared" si="0"/>
        <v>月</v>
      </c>
      <c r="E24" s="617"/>
      <c r="F24" s="557"/>
      <c r="G24" s="610"/>
      <c r="H24" s="555"/>
      <c r="I24" s="617"/>
      <c r="J24" s="557"/>
      <c r="K24" s="610"/>
      <c r="L24" s="555"/>
      <c r="M24" s="617"/>
      <c r="N24" s="557"/>
      <c r="O24" s="610"/>
      <c r="P24" s="555"/>
      <c r="Q24" s="617"/>
      <c r="R24" s="557"/>
      <c r="S24" s="610"/>
      <c r="T24" s="555"/>
      <c r="U24" s="617"/>
      <c r="V24" s="557"/>
      <c r="W24" s="610"/>
      <c r="X24" s="555"/>
      <c r="Y24" s="617"/>
      <c r="Z24" s="557"/>
      <c r="AA24" s="610"/>
      <c r="AB24" s="555"/>
      <c r="AC24" s="617"/>
      <c r="AD24" s="557"/>
      <c r="AE24" s="610"/>
      <c r="AF24" s="555"/>
      <c r="AG24" s="617"/>
      <c r="AH24" s="557"/>
      <c r="AI24" s="610"/>
      <c r="AJ24" s="555"/>
      <c r="AK24" s="617"/>
      <c r="AL24" s="557"/>
      <c r="AM24" s="610"/>
      <c r="AN24" s="555"/>
      <c r="AO24" s="617"/>
      <c r="AP24" s="557"/>
      <c r="AQ24" s="610"/>
      <c r="AR24" s="555"/>
      <c r="AS24" s="617"/>
      <c r="AT24" s="557"/>
      <c r="AU24" s="610"/>
      <c r="AV24" s="555"/>
      <c r="AW24" s="617"/>
      <c r="AX24" s="557"/>
      <c r="AY24" s="610"/>
      <c r="AZ24" s="555"/>
      <c r="BA24" s="617"/>
      <c r="BB24" s="557"/>
      <c r="BC24" s="610"/>
      <c r="BD24" s="555"/>
      <c r="BE24" s="617"/>
      <c r="BF24" s="557"/>
      <c r="BG24" s="610"/>
      <c r="BH24" s="555"/>
      <c r="BI24" s="617"/>
      <c r="BJ24" s="557"/>
      <c r="BK24" s="610"/>
      <c r="BL24" s="555"/>
    </row>
    <row r="25" spans="2:64" ht="23.1" customHeight="1" x14ac:dyDescent="0.3">
      <c r="B25" s="594">
        <f t="shared" si="1"/>
        <v>10</v>
      </c>
      <c r="C25" s="595"/>
      <c r="D25" s="3" t="str">
        <f t="shared" si="0"/>
        <v>火</v>
      </c>
      <c r="E25" s="617"/>
      <c r="F25" s="557"/>
      <c r="G25" s="610"/>
      <c r="H25" s="555"/>
      <c r="I25" s="617"/>
      <c r="J25" s="557"/>
      <c r="K25" s="610"/>
      <c r="L25" s="555"/>
      <c r="M25" s="617"/>
      <c r="N25" s="557"/>
      <c r="O25" s="610"/>
      <c r="P25" s="555"/>
      <c r="Q25" s="617"/>
      <c r="R25" s="557"/>
      <c r="S25" s="610"/>
      <c r="T25" s="555"/>
      <c r="U25" s="617"/>
      <c r="V25" s="557"/>
      <c r="W25" s="610"/>
      <c r="X25" s="555"/>
      <c r="Y25" s="617"/>
      <c r="Z25" s="557"/>
      <c r="AA25" s="610"/>
      <c r="AB25" s="555"/>
      <c r="AC25" s="617"/>
      <c r="AD25" s="557"/>
      <c r="AE25" s="610"/>
      <c r="AF25" s="555"/>
      <c r="AG25" s="617"/>
      <c r="AH25" s="557"/>
      <c r="AI25" s="610"/>
      <c r="AJ25" s="555"/>
      <c r="AK25" s="617"/>
      <c r="AL25" s="557"/>
      <c r="AM25" s="610"/>
      <c r="AN25" s="555"/>
      <c r="AO25" s="617"/>
      <c r="AP25" s="557"/>
      <c r="AQ25" s="610"/>
      <c r="AR25" s="555"/>
      <c r="AS25" s="617"/>
      <c r="AT25" s="557"/>
      <c r="AU25" s="610"/>
      <c r="AV25" s="555"/>
      <c r="AW25" s="617"/>
      <c r="AX25" s="557"/>
      <c r="AY25" s="610"/>
      <c r="AZ25" s="555"/>
      <c r="BA25" s="617"/>
      <c r="BB25" s="557"/>
      <c r="BC25" s="610"/>
      <c r="BD25" s="555"/>
      <c r="BE25" s="617"/>
      <c r="BF25" s="557"/>
      <c r="BG25" s="610"/>
      <c r="BH25" s="555"/>
      <c r="BI25" s="617"/>
      <c r="BJ25" s="557"/>
      <c r="BK25" s="610"/>
      <c r="BL25" s="555"/>
    </row>
    <row r="26" spans="2:64" ht="23.1" customHeight="1" x14ac:dyDescent="0.3">
      <c r="B26" s="594">
        <f t="shared" si="1"/>
        <v>11</v>
      </c>
      <c r="C26" s="595"/>
      <c r="D26" s="3" t="str">
        <f t="shared" si="0"/>
        <v>水</v>
      </c>
      <c r="E26" s="617"/>
      <c r="F26" s="557"/>
      <c r="G26" s="610"/>
      <c r="H26" s="555"/>
      <c r="I26" s="617"/>
      <c r="J26" s="557"/>
      <c r="K26" s="610"/>
      <c r="L26" s="555"/>
      <c r="M26" s="617"/>
      <c r="N26" s="557"/>
      <c r="O26" s="610"/>
      <c r="P26" s="555"/>
      <c r="Q26" s="617"/>
      <c r="R26" s="557"/>
      <c r="S26" s="610"/>
      <c r="T26" s="555"/>
      <c r="U26" s="617"/>
      <c r="V26" s="557"/>
      <c r="W26" s="610"/>
      <c r="X26" s="555"/>
      <c r="Y26" s="617"/>
      <c r="Z26" s="557"/>
      <c r="AA26" s="610"/>
      <c r="AB26" s="555"/>
      <c r="AC26" s="617"/>
      <c r="AD26" s="557"/>
      <c r="AE26" s="610"/>
      <c r="AF26" s="555"/>
      <c r="AG26" s="617"/>
      <c r="AH26" s="557"/>
      <c r="AI26" s="610"/>
      <c r="AJ26" s="555"/>
      <c r="AK26" s="617"/>
      <c r="AL26" s="557"/>
      <c r="AM26" s="610"/>
      <c r="AN26" s="555"/>
      <c r="AO26" s="617"/>
      <c r="AP26" s="557"/>
      <c r="AQ26" s="610"/>
      <c r="AR26" s="555"/>
      <c r="AS26" s="617"/>
      <c r="AT26" s="557"/>
      <c r="AU26" s="610"/>
      <c r="AV26" s="555"/>
      <c r="AW26" s="617"/>
      <c r="AX26" s="557"/>
      <c r="AY26" s="610"/>
      <c r="AZ26" s="555"/>
      <c r="BA26" s="617"/>
      <c r="BB26" s="557"/>
      <c r="BC26" s="610"/>
      <c r="BD26" s="555"/>
      <c r="BE26" s="617"/>
      <c r="BF26" s="557"/>
      <c r="BG26" s="610"/>
      <c r="BH26" s="555"/>
      <c r="BI26" s="617"/>
      <c r="BJ26" s="557"/>
      <c r="BK26" s="610"/>
      <c r="BL26" s="555"/>
    </row>
    <row r="27" spans="2:64" ht="23.1" customHeight="1" x14ac:dyDescent="0.3">
      <c r="B27" s="594">
        <f t="shared" si="1"/>
        <v>12</v>
      </c>
      <c r="C27" s="595"/>
      <c r="D27" s="3" t="str">
        <f t="shared" si="0"/>
        <v>木</v>
      </c>
      <c r="E27" s="617"/>
      <c r="F27" s="557"/>
      <c r="G27" s="610"/>
      <c r="H27" s="555"/>
      <c r="I27" s="617"/>
      <c r="J27" s="557"/>
      <c r="K27" s="610"/>
      <c r="L27" s="555"/>
      <c r="M27" s="617"/>
      <c r="N27" s="557"/>
      <c r="O27" s="610"/>
      <c r="P27" s="555"/>
      <c r="Q27" s="617"/>
      <c r="R27" s="557"/>
      <c r="S27" s="610"/>
      <c r="T27" s="555"/>
      <c r="U27" s="617"/>
      <c r="V27" s="557"/>
      <c r="W27" s="610"/>
      <c r="X27" s="555"/>
      <c r="Y27" s="617"/>
      <c r="Z27" s="557"/>
      <c r="AA27" s="610"/>
      <c r="AB27" s="555"/>
      <c r="AC27" s="617"/>
      <c r="AD27" s="557"/>
      <c r="AE27" s="610"/>
      <c r="AF27" s="555"/>
      <c r="AG27" s="617"/>
      <c r="AH27" s="557"/>
      <c r="AI27" s="610"/>
      <c r="AJ27" s="555"/>
      <c r="AK27" s="617"/>
      <c r="AL27" s="557"/>
      <c r="AM27" s="610"/>
      <c r="AN27" s="555"/>
      <c r="AO27" s="617"/>
      <c r="AP27" s="557"/>
      <c r="AQ27" s="610"/>
      <c r="AR27" s="555"/>
      <c r="AS27" s="617"/>
      <c r="AT27" s="557"/>
      <c r="AU27" s="610"/>
      <c r="AV27" s="555"/>
      <c r="AW27" s="617"/>
      <c r="AX27" s="557"/>
      <c r="AY27" s="610"/>
      <c r="AZ27" s="555"/>
      <c r="BA27" s="617"/>
      <c r="BB27" s="557"/>
      <c r="BC27" s="610"/>
      <c r="BD27" s="555"/>
      <c r="BE27" s="617"/>
      <c r="BF27" s="557"/>
      <c r="BG27" s="610"/>
      <c r="BH27" s="555"/>
      <c r="BI27" s="758"/>
      <c r="BJ27" s="759"/>
      <c r="BK27" s="760"/>
      <c r="BL27" s="761"/>
    </row>
    <row r="28" spans="2:64" ht="23.1" customHeight="1" x14ac:dyDescent="0.3">
      <c r="B28" s="594">
        <f t="shared" si="1"/>
        <v>13</v>
      </c>
      <c r="C28" s="595"/>
      <c r="D28" s="3" t="str">
        <f t="shared" si="0"/>
        <v>金</v>
      </c>
      <c r="E28" s="617"/>
      <c r="F28" s="557"/>
      <c r="G28" s="610"/>
      <c r="H28" s="555"/>
      <c r="I28" s="617"/>
      <c r="J28" s="557"/>
      <c r="K28" s="610"/>
      <c r="L28" s="555"/>
      <c r="M28" s="617"/>
      <c r="N28" s="557"/>
      <c r="O28" s="610"/>
      <c r="P28" s="555"/>
      <c r="Q28" s="617"/>
      <c r="R28" s="557"/>
      <c r="S28" s="610"/>
      <c r="T28" s="555"/>
      <c r="U28" s="617"/>
      <c r="V28" s="557"/>
      <c r="W28" s="610"/>
      <c r="X28" s="555"/>
      <c r="Y28" s="617"/>
      <c r="Z28" s="557"/>
      <c r="AA28" s="610"/>
      <c r="AB28" s="555"/>
      <c r="AC28" s="617"/>
      <c r="AD28" s="557"/>
      <c r="AE28" s="610"/>
      <c r="AF28" s="555"/>
      <c r="AG28" s="617"/>
      <c r="AH28" s="557"/>
      <c r="AI28" s="610"/>
      <c r="AJ28" s="555"/>
      <c r="AK28" s="617"/>
      <c r="AL28" s="557"/>
      <c r="AM28" s="610"/>
      <c r="AN28" s="555"/>
      <c r="AO28" s="617"/>
      <c r="AP28" s="557"/>
      <c r="AQ28" s="610"/>
      <c r="AR28" s="555"/>
      <c r="AS28" s="617"/>
      <c r="AT28" s="557"/>
      <c r="AU28" s="610"/>
      <c r="AV28" s="555"/>
      <c r="AW28" s="617"/>
      <c r="AX28" s="557"/>
      <c r="AY28" s="610"/>
      <c r="AZ28" s="555"/>
      <c r="BA28" s="617"/>
      <c r="BB28" s="557"/>
      <c r="BC28" s="610"/>
      <c r="BD28" s="555"/>
      <c r="BE28" s="617"/>
      <c r="BF28" s="557"/>
      <c r="BG28" s="610"/>
      <c r="BH28" s="555"/>
      <c r="BI28" s="758"/>
      <c r="BJ28" s="759"/>
      <c r="BK28" s="760"/>
      <c r="BL28" s="761"/>
    </row>
    <row r="29" spans="2:64" ht="23.1" customHeight="1" x14ac:dyDescent="0.3">
      <c r="B29" s="594">
        <f t="shared" si="1"/>
        <v>14</v>
      </c>
      <c r="C29" s="595"/>
      <c r="D29" s="3" t="str">
        <f t="shared" si="0"/>
        <v>土</v>
      </c>
      <c r="E29" s="617"/>
      <c r="F29" s="557"/>
      <c r="G29" s="610"/>
      <c r="H29" s="555"/>
      <c r="I29" s="617"/>
      <c r="J29" s="557"/>
      <c r="K29" s="610"/>
      <c r="L29" s="555"/>
      <c r="M29" s="617"/>
      <c r="N29" s="557"/>
      <c r="O29" s="610"/>
      <c r="P29" s="555"/>
      <c r="Q29" s="617"/>
      <c r="R29" s="557"/>
      <c r="S29" s="610"/>
      <c r="T29" s="555"/>
      <c r="U29" s="617"/>
      <c r="V29" s="557"/>
      <c r="W29" s="610"/>
      <c r="X29" s="555"/>
      <c r="Y29" s="617"/>
      <c r="Z29" s="557"/>
      <c r="AA29" s="610"/>
      <c r="AB29" s="555"/>
      <c r="AC29" s="617"/>
      <c r="AD29" s="557"/>
      <c r="AE29" s="610"/>
      <c r="AF29" s="555"/>
      <c r="AG29" s="617"/>
      <c r="AH29" s="557"/>
      <c r="AI29" s="610"/>
      <c r="AJ29" s="555"/>
      <c r="AK29" s="617"/>
      <c r="AL29" s="557"/>
      <c r="AM29" s="610"/>
      <c r="AN29" s="555"/>
      <c r="AO29" s="617"/>
      <c r="AP29" s="557"/>
      <c r="AQ29" s="610"/>
      <c r="AR29" s="555"/>
      <c r="AS29" s="617"/>
      <c r="AT29" s="557"/>
      <c r="AU29" s="610"/>
      <c r="AV29" s="555"/>
      <c r="AW29" s="617"/>
      <c r="AX29" s="557"/>
      <c r="AY29" s="610"/>
      <c r="AZ29" s="555"/>
      <c r="BA29" s="617"/>
      <c r="BB29" s="557"/>
      <c r="BC29" s="610"/>
      <c r="BD29" s="555"/>
      <c r="BE29" s="617"/>
      <c r="BF29" s="557"/>
      <c r="BG29" s="610"/>
      <c r="BH29" s="555"/>
      <c r="BI29" s="758"/>
      <c r="BJ29" s="759"/>
      <c r="BK29" s="760"/>
      <c r="BL29" s="761"/>
    </row>
    <row r="30" spans="2:64" ht="23.1" customHeight="1" x14ac:dyDescent="0.3">
      <c r="B30" s="594">
        <f t="shared" si="1"/>
        <v>15</v>
      </c>
      <c r="C30" s="595"/>
      <c r="D30" s="3" t="str">
        <f t="shared" si="0"/>
        <v>日</v>
      </c>
      <c r="E30" s="617"/>
      <c r="F30" s="557"/>
      <c r="G30" s="610"/>
      <c r="H30" s="555"/>
      <c r="I30" s="617"/>
      <c r="J30" s="557"/>
      <c r="K30" s="610"/>
      <c r="L30" s="555"/>
      <c r="M30" s="617"/>
      <c r="N30" s="557"/>
      <c r="O30" s="610"/>
      <c r="P30" s="555"/>
      <c r="Q30" s="617"/>
      <c r="R30" s="557"/>
      <c r="S30" s="610"/>
      <c r="T30" s="555"/>
      <c r="U30" s="617"/>
      <c r="V30" s="557"/>
      <c r="W30" s="610"/>
      <c r="X30" s="555"/>
      <c r="Y30" s="617"/>
      <c r="Z30" s="557"/>
      <c r="AA30" s="610"/>
      <c r="AB30" s="555"/>
      <c r="AC30" s="617"/>
      <c r="AD30" s="557"/>
      <c r="AE30" s="610"/>
      <c r="AF30" s="555"/>
      <c r="AG30" s="617"/>
      <c r="AH30" s="557"/>
      <c r="AI30" s="610"/>
      <c r="AJ30" s="555"/>
      <c r="AK30" s="617"/>
      <c r="AL30" s="557"/>
      <c r="AM30" s="610"/>
      <c r="AN30" s="555"/>
      <c r="AO30" s="617"/>
      <c r="AP30" s="557"/>
      <c r="AQ30" s="610"/>
      <c r="AR30" s="555"/>
      <c r="AS30" s="617"/>
      <c r="AT30" s="557"/>
      <c r="AU30" s="610"/>
      <c r="AV30" s="555"/>
      <c r="AW30" s="617"/>
      <c r="AX30" s="557"/>
      <c r="AY30" s="610"/>
      <c r="AZ30" s="555"/>
      <c r="BA30" s="617"/>
      <c r="BB30" s="557"/>
      <c r="BC30" s="610"/>
      <c r="BD30" s="555"/>
      <c r="BE30" s="617"/>
      <c r="BF30" s="557"/>
      <c r="BG30" s="610"/>
      <c r="BH30" s="555"/>
      <c r="BI30" s="758"/>
      <c r="BJ30" s="759"/>
      <c r="BK30" s="760"/>
      <c r="BL30" s="761"/>
    </row>
    <row r="31" spans="2:64" ht="23.1" customHeight="1" x14ac:dyDescent="0.3">
      <c r="B31" s="594">
        <f t="shared" si="1"/>
        <v>16</v>
      </c>
      <c r="C31" s="595"/>
      <c r="D31" s="3" t="str">
        <f t="shared" si="0"/>
        <v>月</v>
      </c>
      <c r="E31" s="617"/>
      <c r="F31" s="557"/>
      <c r="G31" s="610"/>
      <c r="H31" s="555"/>
      <c r="I31" s="617"/>
      <c r="J31" s="557"/>
      <c r="K31" s="610"/>
      <c r="L31" s="555"/>
      <c r="M31" s="617"/>
      <c r="N31" s="557"/>
      <c r="O31" s="610"/>
      <c r="P31" s="555"/>
      <c r="Q31" s="617"/>
      <c r="R31" s="557"/>
      <c r="S31" s="610"/>
      <c r="T31" s="555"/>
      <c r="U31" s="617"/>
      <c r="V31" s="557"/>
      <c r="W31" s="610"/>
      <c r="X31" s="555"/>
      <c r="Y31" s="617"/>
      <c r="Z31" s="557"/>
      <c r="AA31" s="610"/>
      <c r="AB31" s="555"/>
      <c r="AC31" s="617"/>
      <c r="AD31" s="557"/>
      <c r="AE31" s="610"/>
      <c r="AF31" s="555"/>
      <c r="AG31" s="617"/>
      <c r="AH31" s="557"/>
      <c r="AI31" s="610"/>
      <c r="AJ31" s="555"/>
      <c r="AK31" s="617"/>
      <c r="AL31" s="557"/>
      <c r="AM31" s="610"/>
      <c r="AN31" s="555"/>
      <c r="AO31" s="617"/>
      <c r="AP31" s="557"/>
      <c r="AQ31" s="610"/>
      <c r="AR31" s="555"/>
      <c r="AS31" s="617"/>
      <c r="AT31" s="557"/>
      <c r="AU31" s="610"/>
      <c r="AV31" s="555"/>
      <c r="AW31" s="617"/>
      <c r="AX31" s="557"/>
      <c r="AY31" s="610"/>
      <c r="AZ31" s="555"/>
      <c r="BA31" s="617"/>
      <c r="BB31" s="557"/>
      <c r="BC31" s="610"/>
      <c r="BD31" s="555"/>
      <c r="BE31" s="617"/>
      <c r="BF31" s="557"/>
      <c r="BG31" s="610"/>
      <c r="BH31" s="555"/>
      <c r="BI31" s="758"/>
      <c r="BJ31" s="759"/>
      <c r="BK31" s="760"/>
      <c r="BL31" s="761"/>
    </row>
    <row r="32" spans="2:64" ht="23.1" customHeight="1" x14ac:dyDescent="0.3">
      <c r="B32" s="594">
        <f t="shared" si="1"/>
        <v>17</v>
      </c>
      <c r="C32" s="595"/>
      <c r="D32" s="3" t="str">
        <f t="shared" si="0"/>
        <v>火</v>
      </c>
      <c r="E32" s="617"/>
      <c r="F32" s="557"/>
      <c r="G32" s="610"/>
      <c r="H32" s="555"/>
      <c r="I32" s="617"/>
      <c r="J32" s="557"/>
      <c r="K32" s="610"/>
      <c r="L32" s="555"/>
      <c r="M32" s="617"/>
      <c r="N32" s="557"/>
      <c r="O32" s="610"/>
      <c r="P32" s="555"/>
      <c r="Q32" s="617"/>
      <c r="R32" s="557"/>
      <c r="S32" s="610"/>
      <c r="T32" s="555"/>
      <c r="U32" s="617"/>
      <c r="V32" s="557"/>
      <c r="W32" s="610"/>
      <c r="X32" s="555"/>
      <c r="Y32" s="617"/>
      <c r="Z32" s="557"/>
      <c r="AA32" s="610"/>
      <c r="AB32" s="555"/>
      <c r="AC32" s="617"/>
      <c r="AD32" s="557"/>
      <c r="AE32" s="610"/>
      <c r="AF32" s="555"/>
      <c r="AG32" s="617"/>
      <c r="AH32" s="557"/>
      <c r="AI32" s="610"/>
      <c r="AJ32" s="555"/>
      <c r="AK32" s="617"/>
      <c r="AL32" s="557"/>
      <c r="AM32" s="610"/>
      <c r="AN32" s="555"/>
      <c r="AO32" s="617"/>
      <c r="AP32" s="557"/>
      <c r="AQ32" s="610"/>
      <c r="AR32" s="555"/>
      <c r="AS32" s="617"/>
      <c r="AT32" s="557"/>
      <c r="AU32" s="610"/>
      <c r="AV32" s="555"/>
      <c r="AW32" s="617"/>
      <c r="AX32" s="557"/>
      <c r="AY32" s="610"/>
      <c r="AZ32" s="555"/>
      <c r="BA32" s="617"/>
      <c r="BB32" s="557"/>
      <c r="BC32" s="610"/>
      <c r="BD32" s="555"/>
      <c r="BE32" s="617"/>
      <c r="BF32" s="557"/>
      <c r="BG32" s="610"/>
      <c r="BH32" s="555"/>
      <c r="BI32" s="758"/>
      <c r="BJ32" s="759"/>
      <c r="BK32" s="760"/>
      <c r="BL32" s="761"/>
    </row>
    <row r="33" spans="2:64" ht="23.1" customHeight="1" x14ac:dyDescent="0.3">
      <c r="B33" s="594">
        <f t="shared" si="1"/>
        <v>18</v>
      </c>
      <c r="C33" s="595"/>
      <c r="D33" s="3" t="str">
        <f t="shared" si="0"/>
        <v>水</v>
      </c>
      <c r="E33" s="617"/>
      <c r="F33" s="557"/>
      <c r="G33" s="610"/>
      <c r="H33" s="555"/>
      <c r="I33" s="617"/>
      <c r="J33" s="557"/>
      <c r="K33" s="610"/>
      <c r="L33" s="555"/>
      <c r="M33" s="617"/>
      <c r="N33" s="557"/>
      <c r="O33" s="610"/>
      <c r="P33" s="555"/>
      <c r="Q33" s="617"/>
      <c r="R33" s="557"/>
      <c r="S33" s="610"/>
      <c r="T33" s="555"/>
      <c r="U33" s="617"/>
      <c r="V33" s="557"/>
      <c r="W33" s="610"/>
      <c r="X33" s="555"/>
      <c r="Y33" s="617"/>
      <c r="Z33" s="557"/>
      <c r="AA33" s="610"/>
      <c r="AB33" s="555"/>
      <c r="AC33" s="617"/>
      <c r="AD33" s="557"/>
      <c r="AE33" s="610"/>
      <c r="AF33" s="555"/>
      <c r="AG33" s="617"/>
      <c r="AH33" s="557"/>
      <c r="AI33" s="610"/>
      <c r="AJ33" s="555"/>
      <c r="AK33" s="617"/>
      <c r="AL33" s="557"/>
      <c r="AM33" s="610"/>
      <c r="AN33" s="555"/>
      <c r="AO33" s="617"/>
      <c r="AP33" s="557"/>
      <c r="AQ33" s="610"/>
      <c r="AR33" s="555"/>
      <c r="AS33" s="617"/>
      <c r="AT33" s="557"/>
      <c r="AU33" s="610"/>
      <c r="AV33" s="555"/>
      <c r="AW33" s="617"/>
      <c r="AX33" s="557"/>
      <c r="AY33" s="610"/>
      <c r="AZ33" s="555"/>
      <c r="BA33" s="617"/>
      <c r="BB33" s="557"/>
      <c r="BC33" s="610"/>
      <c r="BD33" s="555"/>
      <c r="BE33" s="617"/>
      <c r="BF33" s="557"/>
      <c r="BG33" s="610"/>
      <c r="BH33" s="555"/>
      <c r="BI33" s="758"/>
      <c r="BJ33" s="759"/>
      <c r="BK33" s="760"/>
      <c r="BL33" s="761"/>
    </row>
    <row r="34" spans="2:64" ht="23.1" customHeight="1" x14ac:dyDescent="0.3">
      <c r="B34" s="594">
        <f t="shared" si="1"/>
        <v>19</v>
      </c>
      <c r="C34" s="595"/>
      <c r="D34" s="3" t="str">
        <f t="shared" si="0"/>
        <v>木</v>
      </c>
      <c r="E34" s="617"/>
      <c r="F34" s="557"/>
      <c r="G34" s="610"/>
      <c r="H34" s="555"/>
      <c r="I34" s="617"/>
      <c r="J34" s="557"/>
      <c r="K34" s="610"/>
      <c r="L34" s="555"/>
      <c r="M34" s="617"/>
      <c r="N34" s="557"/>
      <c r="O34" s="610"/>
      <c r="P34" s="555"/>
      <c r="Q34" s="617"/>
      <c r="R34" s="557"/>
      <c r="S34" s="610"/>
      <c r="T34" s="555"/>
      <c r="U34" s="617"/>
      <c r="V34" s="557"/>
      <c r="W34" s="610"/>
      <c r="X34" s="555"/>
      <c r="Y34" s="617"/>
      <c r="Z34" s="557"/>
      <c r="AA34" s="610"/>
      <c r="AB34" s="555"/>
      <c r="AC34" s="617"/>
      <c r="AD34" s="557"/>
      <c r="AE34" s="610"/>
      <c r="AF34" s="555"/>
      <c r="AG34" s="617"/>
      <c r="AH34" s="557"/>
      <c r="AI34" s="610"/>
      <c r="AJ34" s="555"/>
      <c r="AK34" s="617"/>
      <c r="AL34" s="557"/>
      <c r="AM34" s="610"/>
      <c r="AN34" s="555"/>
      <c r="AO34" s="617"/>
      <c r="AP34" s="557"/>
      <c r="AQ34" s="610"/>
      <c r="AR34" s="555"/>
      <c r="AS34" s="553"/>
      <c r="AT34" s="617"/>
      <c r="AU34" s="610"/>
      <c r="AV34" s="555"/>
      <c r="AW34" s="617"/>
      <c r="AX34" s="557"/>
      <c r="AY34" s="610"/>
      <c r="AZ34" s="555"/>
      <c r="BA34" s="617"/>
      <c r="BB34" s="557"/>
      <c r="BC34" s="610"/>
      <c r="BD34" s="555"/>
      <c r="BE34" s="617"/>
      <c r="BF34" s="557"/>
      <c r="BG34" s="610"/>
      <c r="BH34" s="555"/>
      <c r="BI34" s="758"/>
      <c r="BJ34" s="759"/>
      <c r="BK34" s="760"/>
      <c r="BL34" s="761"/>
    </row>
    <row r="35" spans="2:64" ht="23.1" customHeight="1" x14ac:dyDescent="0.3">
      <c r="B35" s="594">
        <f t="shared" si="1"/>
        <v>20</v>
      </c>
      <c r="C35" s="595"/>
      <c r="D35" s="3" t="str">
        <f t="shared" si="0"/>
        <v>金</v>
      </c>
      <c r="E35" s="617"/>
      <c r="F35" s="557"/>
      <c r="G35" s="610"/>
      <c r="H35" s="555"/>
      <c r="I35" s="617"/>
      <c r="J35" s="557"/>
      <c r="K35" s="610"/>
      <c r="L35" s="555"/>
      <c r="M35" s="617"/>
      <c r="N35" s="557"/>
      <c r="O35" s="610"/>
      <c r="P35" s="555"/>
      <c r="Q35" s="617"/>
      <c r="R35" s="557"/>
      <c r="S35" s="610"/>
      <c r="T35" s="555"/>
      <c r="U35" s="617"/>
      <c r="V35" s="557"/>
      <c r="W35" s="610"/>
      <c r="X35" s="555"/>
      <c r="Y35" s="617"/>
      <c r="Z35" s="557"/>
      <c r="AA35" s="610"/>
      <c r="AB35" s="555"/>
      <c r="AC35" s="617"/>
      <c r="AD35" s="557"/>
      <c r="AE35" s="610"/>
      <c r="AF35" s="555"/>
      <c r="AG35" s="617"/>
      <c r="AH35" s="557"/>
      <c r="AI35" s="610"/>
      <c r="AJ35" s="555"/>
      <c r="AK35" s="617"/>
      <c r="AL35" s="557"/>
      <c r="AM35" s="610"/>
      <c r="AN35" s="555"/>
      <c r="AO35" s="617"/>
      <c r="AP35" s="557"/>
      <c r="AQ35" s="610"/>
      <c r="AR35" s="555"/>
      <c r="AS35" s="617"/>
      <c r="AT35" s="557"/>
      <c r="AU35" s="610"/>
      <c r="AV35" s="555"/>
      <c r="AW35" s="617"/>
      <c r="AX35" s="557"/>
      <c r="AY35" s="610"/>
      <c r="AZ35" s="555"/>
      <c r="BA35" s="617"/>
      <c r="BB35" s="557"/>
      <c r="BC35" s="610"/>
      <c r="BD35" s="555"/>
      <c r="BE35" s="617"/>
      <c r="BF35" s="557"/>
      <c r="BG35" s="610"/>
      <c r="BH35" s="555"/>
      <c r="BI35" s="758"/>
      <c r="BJ35" s="759"/>
      <c r="BK35" s="760"/>
      <c r="BL35" s="761"/>
    </row>
    <row r="36" spans="2:64" ht="23.1" customHeight="1" x14ac:dyDescent="0.3">
      <c r="B36" s="594">
        <f t="shared" si="1"/>
        <v>21</v>
      </c>
      <c r="C36" s="595"/>
      <c r="D36" s="3" t="str">
        <f t="shared" si="0"/>
        <v>土</v>
      </c>
      <c r="E36" s="617"/>
      <c r="F36" s="557"/>
      <c r="G36" s="610"/>
      <c r="H36" s="555"/>
      <c r="I36" s="617"/>
      <c r="J36" s="557"/>
      <c r="K36" s="610"/>
      <c r="L36" s="555"/>
      <c r="M36" s="617"/>
      <c r="N36" s="557"/>
      <c r="O36" s="610"/>
      <c r="P36" s="555"/>
      <c r="Q36" s="617"/>
      <c r="R36" s="557"/>
      <c r="S36" s="610"/>
      <c r="T36" s="555"/>
      <c r="U36" s="617"/>
      <c r="V36" s="557"/>
      <c r="W36" s="610"/>
      <c r="X36" s="555"/>
      <c r="Y36" s="617"/>
      <c r="Z36" s="557"/>
      <c r="AA36" s="610"/>
      <c r="AB36" s="555"/>
      <c r="AC36" s="617"/>
      <c r="AD36" s="557"/>
      <c r="AE36" s="610"/>
      <c r="AF36" s="555"/>
      <c r="AG36" s="617"/>
      <c r="AH36" s="557"/>
      <c r="AI36" s="610"/>
      <c r="AJ36" s="555"/>
      <c r="AK36" s="617"/>
      <c r="AL36" s="557"/>
      <c r="AM36" s="610"/>
      <c r="AN36" s="555"/>
      <c r="AO36" s="617"/>
      <c r="AP36" s="557"/>
      <c r="AQ36" s="610"/>
      <c r="AR36" s="555"/>
      <c r="AS36" s="617"/>
      <c r="AT36" s="557"/>
      <c r="AU36" s="610"/>
      <c r="AV36" s="555"/>
      <c r="AW36" s="617"/>
      <c r="AX36" s="557"/>
      <c r="AY36" s="610"/>
      <c r="AZ36" s="555"/>
      <c r="BA36" s="617"/>
      <c r="BB36" s="557"/>
      <c r="BC36" s="610"/>
      <c r="BD36" s="555"/>
      <c r="BE36" s="617"/>
      <c r="BF36" s="557"/>
      <c r="BG36" s="610"/>
      <c r="BH36" s="555"/>
      <c r="BI36" s="758"/>
      <c r="BJ36" s="759"/>
      <c r="BK36" s="760"/>
      <c r="BL36" s="761"/>
    </row>
    <row r="37" spans="2:64" ht="23.1" customHeight="1" x14ac:dyDescent="0.3">
      <c r="B37" s="594">
        <f t="shared" si="1"/>
        <v>22</v>
      </c>
      <c r="C37" s="595"/>
      <c r="D37" s="3" t="str">
        <f t="shared" si="0"/>
        <v>日</v>
      </c>
      <c r="E37" s="617"/>
      <c r="F37" s="557"/>
      <c r="G37" s="610"/>
      <c r="H37" s="555"/>
      <c r="I37" s="617"/>
      <c r="J37" s="557"/>
      <c r="K37" s="610"/>
      <c r="L37" s="555"/>
      <c r="M37" s="617"/>
      <c r="N37" s="557"/>
      <c r="O37" s="610"/>
      <c r="P37" s="555"/>
      <c r="Q37" s="617"/>
      <c r="R37" s="557"/>
      <c r="S37" s="610"/>
      <c r="T37" s="555"/>
      <c r="U37" s="617"/>
      <c r="V37" s="557"/>
      <c r="W37" s="610"/>
      <c r="X37" s="555"/>
      <c r="Y37" s="617"/>
      <c r="Z37" s="557"/>
      <c r="AA37" s="610"/>
      <c r="AB37" s="555"/>
      <c r="AC37" s="617"/>
      <c r="AD37" s="557"/>
      <c r="AE37" s="610"/>
      <c r="AF37" s="555"/>
      <c r="AG37" s="617"/>
      <c r="AH37" s="557"/>
      <c r="AI37" s="610"/>
      <c r="AJ37" s="555"/>
      <c r="AK37" s="617"/>
      <c r="AL37" s="557"/>
      <c r="AM37" s="610"/>
      <c r="AN37" s="555"/>
      <c r="AO37" s="617"/>
      <c r="AP37" s="557"/>
      <c r="AQ37" s="610"/>
      <c r="AR37" s="555"/>
      <c r="AS37" s="553"/>
      <c r="AT37" s="617"/>
      <c r="AU37" s="610"/>
      <c r="AV37" s="555"/>
      <c r="AW37" s="617"/>
      <c r="AX37" s="557"/>
      <c r="AY37" s="610"/>
      <c r="AZ37" s="555"/>
      <c r="BA37" s="617"/>
      <c r="BB37" s="557"/>
      <c r="BC37" s="610"/>
      <c r="BD37" s="555"/>
      <c r="BE37" s="617"/>
      <c r="BF37" s="557"/>
      <c r="BG37" s="610"/>
      <c r="BH37" s="555"/>
      <c r="BI37" s="758"/>
      <c r="BJ37" s="759"/>
      <c r="BK37" s="760"/>
      <c r="BL37" s="761"/>
    </row>
    <row r="38" spans="2:64" ht="23.1" customHeight="1" x14ac:dyDescent="0.3">
      <c r="B38" s="594">
        <f t="shared" si="1"/>
        <v>23</v>
      </c>
      <c r="C38" s="595"/>
      <c r="D38" s="3" t="str">
        <f t="shared" si="0"/>
        <v>月</v>
      </c>
      <c r="E38" s="617"/>
      <c r="F38" s="557"/>
      <c r="G38" s="610"/>
      <c r="H38" s="555"/>
      <c r="I38" s="617"/>
      <c r="J38" s="557"/>
      <c r="K38" s="610"/>
      <c r="L38" s="555"/>
      <c r="M38" s="617"/>
      <c r="N38" s="557"/>
      <c r="O38" s="610"/>
      <c r="P38" s="555"/>
      <c r="Q38" s="617"/>
      <c r="R38" s="557"/>
      <c r="S38" s="610"/>
      <c r="T38" s="555"/>
      <c r="U38" s="617"/>
      <c r="V38" s="557"/>
      <c r="W38" s="610"/>
      <c r="X38" s="555"/>
      <c r="Y38" s="617"/>
      <c r="Z38" s="557"/>
      <c r="AA38" s="610"/>
      <c r="AB38" s="555"/>
      <c r="AC38" s="617"/>
      <c r="AD38" s="557"/>
      <c r="AE38" s="610"/>
      <c r="AF38" s="555"/>
      <c r="AG38" s="617"/>
      <c r="AH38" s="557"/>
      <c r="AI38" s="610"/>
      <c r="AJ38" s="555"/>
      <c r="AK38" s="617"/>
      <c r="AL38" s="557"/>
      <c r="AM38" s="610"/>
      <c r="AN38" s="555"/>
      <c r="AO38" s="617"/>
      <c r="AP38" s="557"/>
      <c r="AQ38" s="610"/>
      <c r="AR38" s="555"/>
      <c r="AS38" s="617"/>
      <c r="AT38" s="557"/>
      <c r="AU38" s="610"/>
      <c r="AV38" s="555"/>
      <c r="AW38" s="617"/>
      <c r="AX38" s="557"/>
      <c r="AY38" s="610"/>
      <c r="AZ38" s="555"/>
      <c r="BA38" s="617"/>
      <c r="BB38" s="557"/>
      <c r="BC38" s="610"/>
      <c r="BD38" s="555"/>
      <c r="BE38" s="617"/>
      <c r="BF38" s="557"/>
      <c r="BG38" s="610"/>
      <c r="BH38" s="555"/>
      <c r="BI38" s="758"/>
      <c r="BJ38" s="759"/>
      <c r="BK38" s="760"/>
      <c r="BL38" s="761"/>
    </row>
    <row r="39" spans="2:64" ht="23.1" customHeight="1" x14ac:dyDescent="0.3">
      <c r="B39" s="594">
        <f t="shared" si="1"/>
        <v>24</v>
      </c>
      <c r="C39" s="595"/>
      <c r="D39" s="3" t="str">
        <f t="shared" si="0"/>
        <v>火</v>
      </c>
      <c r="E39" s="617"/>
      <c r="F39" s="557"/>
      <c r="G39" s="610"/>
      <c r="H39" s="555"/>
      <c r="I39" s="617"/>
      <c r="J39" s="557"/>
      <c r="K39" s="610"/>
      <c r="L39" s="555"/>
      <c r="M39" s="617"/>
      <c r="N39" s="557"/>
      <c r="O39" s="610"/>
      <c r="P39" s="555"/>
      <c r="Q39" s="617"/>
      <c r="R39" s="557"/>
      <c r="S39" s="610"/>
      <c r="T39" s="555"/>
      <c r="U39" s="617"/>
      <c r="V39" s="557"/>
      <c r="W39" s="610"/>
      <c r="X39" s="555"/>
      <c r="Y39" s="617"/>
      <c r="Z39" s="557"/>
      <c r="AA39" s="610"/>
      <c r="AB39" s="555"/>
      <c r="AC39" s="617"/>
      <c r="AD39" s="557"/>
      <c r="AE39" s="610"/>
      <c r="AF39" s="555"/>
      <c r="AG39" s="617"/>
      <c r="AH39" s="557"/>
      <c r="AI39" s="610"/>
      <c r="AJ39" s="555"/>
      <c r="AK39" s="617"/>
      <c r="AL39" s="557"/>
      <c r="AM39" s="610"/>
      <c r="AN39" s="555"/>
      <c r="AO39" s="617"/>
      <c r="AP39" s="557"/>
      <c r="AQ39" s="610"/>
      <c r="AR39" s="555"/>
      <c r="AS39" s="553"/>
      <c r="AT39" s="617"/>
      <c r="AU39" s="610"/>
      <c r="AV39" s="555"/>
      <c r="AW39" s="617"/>
      <c r="AX39" s="557"/>
      <c r="AY39" s="610"/>
      <c r="AZ39" s="555"/>
      <c r="BA39" s="617"/>
      <c r="BB39" s="557"/>
      <c r="BC39" s="610"/>
      <c r="BD39" s="555"/>
      <c r="BE39" s="617"/>
      <c r="BF39" s="557"/>
      <c r="BG39" s="610"/>
      <c r="BH39" s="555"/>
      <c r="BI39" s="758"/>
      <c r="BJ39" s="759"/>
      <c r="BK39" s="760"/>
      <c r="BL39" s="761"/>
    </row>
    <row r="40" spans="2:64" ht="23.1" customHeight="1" x14ac:dyDescent="0.3">
      <c r="B40" s="594">
        <f t="shared" si="1"/>
        <v>25</v>
      </c>
      <c r="C40" s="595"/>
      <c r="D40" s="3" t="str">
        <f t="shared" si="0"/>
        <v>水</v>
      </c>
      <c r="E40" s="617"/>
      <c r="F40" s="557"/>
      <c r="G40" s="610"/>
      <c r="H40" s="555"/>
      <c r="I40" s="617"/>
      <c r="J40" s="557"/>
      <c r="K40" s="610"/>
      <c r="L40" s="555"/>
      <c r="M40" s="617"/>
      <c r="N40" s="557"/>
      <c r="O40" s="610"/>
      <c r="P40" s="555"/>
      <c r="Q40" s="617"/>
      <c r="R40" s="557"/>
      <c r="S40" s="610"/>
      <c r="T40" s="555"/>
      <c r="U40" s="617"/>
      <c r="V40" s="557"/>
      <c r="W40" s="610"/>
      <c r="X40" s="555"/>
      <c r="Y40" s="617"/>
      <c r="Z40" s="557"/>
      <c r="AA40" s="610"/>
      <c r="AB40" s="555"/>
      <c r="AC40" s="617"/>
      <c r="AD40" s="557"/>
      <c r="AE40" s="610"/>
      <c r="AF40" s="555"/>
      <c r="AG40" s="617"/>
      <c r="AH40" s="557"/>
      <c r="AI40" s="610"/>
      <c r="AJ40" s="555"/>
      <c r="AK40" s="617"/>
      <c r="AL40" s="557"/>
      <c r="AM40" s="610"/>
      <c r="AN40" s="555"/>
      <c r="AO40" s="617"/>
      <c r="AP40" s="557"/>
      <c r="AQ40" s="610"/>
      <c r="AR40" s="555"/>
      <c r="AS40" s="617"/>
      <c r="AT40" s="557"/>
      <c r="AU40" s="610"/>
      <c r="AV40" s="555"/>
      <c r="AW40" s="617"/>
      <c r="AX40" s="557"/>
      <c r="AY40" s="610"/>
      <c r="AZ40" s="555"/>
      <c r="BA40" s="617"/>
      <c r="BB40" s="557"/>
      <c r="BC40" s="610"/>
      <c r="BD40" s="555"/>
      <c r="BE40" s="617"/>
      <c r="BF40" s="557"/>
      <c r="BG40" s="610"/>
      <c r="BH40" s="555"/>
      <c r="BI40" s="758"/>
      <c r="BJ40" s="759"/>
      <c r="BK40" s="760"/>
      <c r="BL40" s="761"/>
    </row>
    <row r="41" spans="2:64" ht="23.1" customHeight="1" x14ac:dyDescent="0.3">
      <c r="B41" s="594">
        <f t="shared" si="1"/>
        <v>26</v>
      </c>
      <c r="C41" s="595"/>
      <c r="D41" s="3" t="str">
        <f t="shared" si="0"/>
        <v>木</v>
      </c>
      <c r="E41" s="617"/>
      <c r="F41" s="557"/>
      <c r="G41" s="610"/>
      <c r="H41" s="555"/>
      <c r="I41" s="617"/>
      <c r="J41" s="557"/>
      <c r="K41" s="610"/>
      <c r="L41" s="555"/>
      <c r="M41" s="617"/>
      <c r="N41" s="557"/>
      <c r="O41" s="610"/>
      <c r="P41" s="555"/>
      <c r="Q41" s="617"/>
      <c r="R41" s="557"/>
      <c r="S41" s="610"/>
      <c r="T41" s="555"/>
      <c r="U41" s="617"/>
      <c r="V41" s="557"/>
      <c r="W41" s="610"/>
      <c r="X41" s="555"/>
      <c r="Y41" s="617"/>
      <c r="Z41" s="557"/>
      <c r="AA41" s="610"/>
      <c r="AB41" s="555"/>
      <c r="AC41" s="617"/>
      <c r="AD41" s="557"/>
      <c r="AE41" s="610"/>
      <c r="AF41" s="555"/>
      <c r="AG41" s="617"/>
      <c r="AH41" s="557"/>
      <c r="AI41" s="610"/>
      <c r="AJ41" s="555"/>
      <c r="AK41" s="617"/>
      <c r="AL41" s="557"/>
      <c r="AM41" s="610"/>
      <c r="AN41" s="555"/>
      <c r="AO41" s="617"/>
      <c r="AP41" s="557"/>
      <c r="AQ41" s="610"/>
      <c r="AR41" s="555"/>
      <c r="AS41" s="617"/>
      <c r="AT41" s="557"/>
      <c r="AU41" s="610"/>
      <c r="AV41" s="555"/>
      <c r="AW41" s="617"/>
      <c r="AX41" s="557"/>
      <c r="AY41" s="610"/>
      <c r="AZ41" s="555"/>
      <c r="BA41" s="617"/>
      <c r="BB41" s="557"/>
      <c r="BC41" s="610"/>
      <c r="BD41" s="555"/>
      <c r="BE41" s="617"/>
      <c r="BF41" s="557"/>
      <c r="BG41" s="610"/>
      <c r="BH41" s="555"/>
      <c r="BI41" s="758"/>
      <c r="BJ41" s="759"/>
      <c r="BK41" s="760"/>
      <c r="BL41" s="761"/>
    </row>
    <row r="42" spans="2:64" ht="23.1" customHeight="1" x14ac:dyDescent="0.3">
      <c r="B42" s="594">
        <f t="shared" si="1"/>
        <v>27</v>
      </c>
      <c r="C42" s="595"/>
      <c r="D42" s="3" t="str">
        <f t="shared" si="0"/>
        <v>金</v>
      </c>
      <c r="E42" s="617"/>
      <c r="F42" s="557"/>
      <c r="G42" s="610"/>
      <c r="H42" s="555"/>
      <c r="I42" s="617"/>
      <c r="J42" s="557"/>
      <c r="K42" s="610"/>
      <c r="L42" s="555"/>
      <c r="M42" s="617"/>
      <c r="N42" s="557"/>
      <c r="O42" s="610"/>
      <c r="P42" s="555"/>
      <c r="Q42" s="617"/>
      <c r="R42" s="557"/>
      <c r="S42" s="610"/>
      <c r="T42" s="555"/>
      <c r="U42" s="617"/>
      <c r="V42" s="557"/>
      <c r="W42" s="610"/>
      <c r="X42" s="555"/>
      <c r="Y42" s="617"/>
      <c r="Z42" s="557"/>
      <c r="AA42" s="610"/>
      <c r="AB42" s="555"/>
      <c r="AC42" s="617"/>
      <c r="AD42" s="557"/>
      <c r="AE42" s="610"/>
      <c r="AF42" s="555"/>
      <c r="AG42" s="617"/>
      <c r="AH42" s="557"/>
      <c r="AI42" s="610"/>
      <c r="AJ42" s="555"/>
      <c r="AK42" s="617"/>
      <c r="AL42" s="557"/>
      <c r="AM42" s="610"/>
      <c r="AN42" s="555"/>
      <c r="AO42" s="617"/>
      <c r="AP42" s="557"/>
      <c r="AQ42" s="610"/>
      <c r="AR42" s="555"/>
      <c r="AS42" s="617"/>
      <c r="AT42" s="557"/>
      <c r="AU42" s="610"/>
      <c r="AV42" s="555"/>
      <c r="AW42" s="617"/>
      <c r="AX42" s="557"/>
      <c r="AY42" s="610"/>
      <c r="AZ42" s="555"/>
      <c r="BA42" s="617"/>
      <c r="BB42" s="557"/>
      <c r="BC42" s="610"/>
      <c r="BD42" s="555"/>
      <c r="BE42" s="617"/>
      <c r="BF42" s="557"/>
      <c r="BG42" s="610"/>
      <c r="BH42" s="555"/>
      <c r="BI42" s="758"/>
      <c r="BJ42" s="759"/>
      <c r="BK42" s="760"/>
      <c r="BL42" s="761"/>
    </row>
    <row r="43" spans="2:64" ht="23.1" customHeight="1" x14ac:dyDescent="0.3">
      <c r="B43" s="594">
        <f t="shared" si="1"/>
        <v>28</v>
      </c>
      <c r="C43" s="595"/>
      <c r="D43" s="3" t="str">
        <f t="shared" si="0"/>
        <v>土</v>
      </c>
      <c r="E43" s="617"/>
      <c r="F43" s="557"/>
      <c r="G43" s="610"/>
      <c r="H43" s="555"/>
      <c r="I43" s="617"/>
      <c r="J43" s="557"/>
      <c r="K43" s="610"/>
      <c r="L43" s="555"/>
      <c r="M43" s="617"/>
      <c r="N43" s="557"/>
      <c r="O43" s="610"/>
      <c r="P43" s="555"/>
      <c r="Q43" s="617"/>
      <c r="R43" s="557"/>
      <c r="S43" s="610"/>
      <c r="T43" s="555"/>
      <c r="U43" s="617"/>
      <c r="V43" s="557"/>
      <c r="W43" s="610"/>
      <c r="X43" s="555"/>
      <c r="Y43" s="617"/>
      <c r="Z43" s="557"/>
      <c r="AA43" s="610"/>
      <c r="AB43" s="555"/>
      <c r="AC43" s="617"/>
      <c r="AD43" s="557"/>
      <c r="AE43" s="610"/>
      <c r="AF43" s="555"/>
      <c r="AG43" s="617"/>
      <c r="AH43" s="557"/>
      <c r="AI43" s="610"/>
      <c r="AJ43" s="555"/>
      <c r="AK43" s="617"/>
      <c r="AL43" s="557"/>
      <c r="AM43" s="610"/>
      <c r="AN43" s="555"/>
      <c r="AO43" s="617"/>
      <c r="AP43" s="557"/>
      <c r="AQ43" s="610"/>
      <c r="AR43" s="555"/>
      <c r="AS43" s="617"/>
      <c r="AT43" s="557"/>
      <c r="AU43" s="610"/>
      <c r="AV43" s="555"/>
      <c r="AW43" s="617"/>
      <c r="AX43" s="557"/>
      <c r="AY43" s="610"/>
      <c r="AZ43" s="555"/>
      <c r="BA43" s="617"/>
      <c r="BB43" s="557"/>
      <c r="BC43" s="610"/>
      <c r="BD43" s="555"/>
      <c r="BE43" s="617"/>
      <c r="BF43" s="557"/>
      <c r="BG43" s="610"/>
      <c r="BH43" s="555"/>
      <c r="BI43" s="758"/>
      <c r="BJ43" s="759"/>
      <c r="BK43" s="760"/>
      <c r="BL43" s="761"/>
    </row>
    <row r="44" spans="2:64" ht="23.1" customHeight="1" x14ac:dyDescent="0.3">
      <c r="B44" s="594">
        <f t="shared" si="1"/>
        <v>29</v>
      </c>
      <c r="C44" s="595"/>
      <c r="D44" s="3" t="str">
        <f t="shared" si="0"/>
        <v>日</v>
      </c>
      <c r="E44" s="617"/>
      <c r="F44" s="557"/>
      <c r="G44" s="610"/>
      <c r="H44" s="555"/>
      <c r="I44" s="617"/>
      <c r="J44" s="557"/>
      <c r="K44" s="610"/>
      <c r="L44" s="555"/>
      <c r="M44" s="617"/>
      <c r="N44" s="557"/>
      <c r="O44" s="610"/>
      <c r="P44" s="555"/>
      <c r="Q44" s="617"/>
      <c r="R44" s="557"/>
      <c r="S44" s="610"/>
      <c r="T44" s="555"/>
      <c r="U44" s="617"/>
      <c r="V44" s="557"/>
      <c r="W44" s="610"/>
      <c r="X44" s="555"/>
      <c r="Y44" s="617"/>
      <c r="Z44" s="557"/>
      <c r="AA44" s="610"/>
      <c r="AB44" s="555"/>
      <c r="AC44" s="617"/>
      <c r="AD44" s="557"/>
      <c r="AE44" s="610"/>
      <c r="AF44" s="555"/>
      <c r="AG44" s="617"/>
      <c r="AH44" s="557"/>
      <c r="AI44" s="610"/>
      <c r="AJ44" s="555"/>
      <c r="AK44" s="617"/>
      <c r="AL44" s="557"/>
      <c r="AM44" s="610"/>
      <c r="AN44" s="555"/>
      <c r="AO44" s="617"/>
      <c r="AP44" s="557"/>
      <c r="AQ44" s="610"/>
      <c r="AR44" s="555"/>
      <c r="AS44" s="617"/>
      <c r="AT44" s="557"/>
      <c r="AU44" s="610"/>
      <c r="AV44" s="555"/>
      <c r="AW44" s="617"/>
      <c r="AX44" s="557"/>
      <c r="AY44" s="610"/>
      <c r="AZ44" s="555"/>
      <c r="BA44" s="617"/>
      <c r="BB44" s="557"/>
      <c r="BC44" s="610"/>
      <c r="BD44" s="555"/>
      <c r="BE44" s="617"/>
      <c r="BF44" s="557"/>
      <c r="BG44" s="610"/>
      <c r="BH44" s="555"/>
      <c r="BI44" s="758"/>
      <c r="BJ44" s="759"/>
      <c r="BK44" s="760"/>
      <c r="BL44" s="761"/>
    </row>
    <row r="45" spans="2:64" ht="23.1" customHeight="1" x14ac:dyDescent="0.3">
      <c r="B45" s="594">
        <f t="shared" si="1"/>
        <v>30</v>
      </c>
      <c r="C45" s="595"/>
      <c r="D45" s="3" t="str">
        <f t="shared" si="0"/>
        <v>月</v>
      </c>
      <c r="E45" s="617"/>
      <c r="F45" s="557"/>
      <c r="G45" s="610"/>
      <c r="H45" s="555"/>
      <c r="I45" s="617"/>
      <c r="J45" s="557"/>
      <c r="K45" s="610"/>
      <c r="L45" s="555"/>
      <c r="M45" s="617"/>
      <c r="N45" s="557"/>
      <c r="O45" s="610"/>
      <c r="P45" s="555"/>
      <c r="Q45" s="617"/>
      <c r="R45" s="557"/>
      <c r="S45" s="610"/>
      <c r="T45" s="555"/>
      <c r="U45" s="617"/>
      <c r="V45" s="557"/>
      <c r="W45" s="610"/>
      <c r="X45" s="555"/>
      <c r="Y45" s="617"/>
      <c r="Z45" s="557"/>
      <c r="AA45" s="610"/>
      <c r="AB45" s="555"/>
      <c r="AC45" s="617"/>
      <c r="AD45" s="557"/>
      <c r="AE45" s="610"/>
      <c r="AF45" s="555"/>
      <c r="AG45" s="617"/>
      <c r="AH45" s="557"/>
      <c r="AI45" s="610"/>
      <c r="AJ45" s="555"/>
      <c r="AK45" s="617"/>
      <c r="AL45" s="557"/>
      <c r="AM45" s="610"/>
      <c r="AN45" s="555"/>
      <c r="AO45" s="617"/>
      <c r="AP45" s="557"/>
      <c r="AQ45" s="610"/>
      <c r="AR45" s="555"/>
      <c r="AS45" s="617"/>
      <c r="AT45" s="557"/>
      <c r="AU45" s="610"/>
      <c r="AV45" s="555"/>
      <c r="AW45" s="617"/>
      <c r="AX45" s="557"/>
      <c r="AY45" s="610"/>
      <c r="AZ45" s="555"/>
      <c r="BA45" s="617"/>
      <c r="BB45" s="557"/>
      <c r="BC45" s="610"/>
      <c r="BD45" s="555"/>
      <c r="BE45" s="617"/>
      <c r="BF45" s="557"/>
      <c r="BG45" s="610"/>
      <c r="BH45" s="555"/>
      <c r="BI45" s="758"/>
      <c r="BJ45" s="759"/>
      <c r="BK45" s="760"/>
      <c r="BL45" s="761"/>
    </row>
    <row r="47" spans="2:64" ht="23.1" customHeight="1" x14ac:dyDescent="0.3">
      <c r="B47" s="624" t="s">
        <v>86</v>
      </c>
      <c r="C47" s="624"/>
      <c r="D47" s="624"/>
      <c r="E47" s="365"/>
      <c r="F47" s="365"/>
      <c r="G47" s="365"/>
      <c r="I47" s="365"/>
      <c r="J47" s="365"/>
      <c r="K47" s="365"/>
      <c r="M47" s="365"/>
      <c r="N47" s="365"/>
      <c r="O47" s="365"/>
      <c r="Q47" s="365"/>
      <c r="R47" s="365"/>
      <c r="S47" s="365"/>
      <c r="U47" s="365"/>
      <c r="V47" s="365"/>
      <c r="W47" s="365"/>
      <c r="Y47" s="365"/>
      <c r="Z47" s="365"/>
      <c r="AA47" s="365"/>
      <c r="AC47" s="365"/>
      <c r="AD47" s="365"/>
      <c r="AE47" s="365"/>
      <c r="AG47" s="365"/>
      <c r="AH47" s="365"/>
      <c r="AI47" s="365"/>
      <c r="AK47" s="365"/>
      <c r="AL47" s="365"/>
      <c r="AM47" s="365"/>
      <c r="AO47" s="365"/>
      <c r="AP47" s="365"/>
      <c r="AQ47" s="365"/>
      <c r="AS47" s="365"/>
      <c r="AT47" s="365"/>
      <c r="AU47" s="365"/>
      <c r="AW47" s="365"/>
      <c r="AX47" s="365"/>
      <c r="AY47" s="365"/>
      <c r="BA47" s="365"/>
      <c r="BB47" s="365"/>
      <c r="BC47" s="365"/>
      <c r="BE47" s="365"/>
      <c r="BF47" s="365"/>
      <c r="BG47" s="365"/>
      <c r="BI47" s="365"/>
      <c r="BJ47" s="365"/>
      <c r="BK47" s="365"/>
    </row>
    <row r="48" spans="2:64" ht="23.1" customHeight="1" x14ac:dyDescent="0.3">
      <c r="B48" s="375" t="s">
        <v>0</v>
      </c>
      <c r="C48" s="601"/>
      <c r="D48" s="376"/>
      <c r="E48" s="614" t="s">
        <v>72</v>
      </c>
      <c r="F48" s="614"/>
      <c r="G48" s="614" t="s">
        <v>73</v>
      </c>
      <c r="H48" s="637"/>
      <c r="I48" s="614" t="s">
        <v>72</v>
      </c>
      <c r="J48" s="614"/>
      <c r="K48" s="614" t="s">
        <v>73</v>
      </c>
      <c r="L48" s="637"/>
      <c r="M48" s="614" t="s">
        <v>72</v>
      </c>
      <c r="N48" s="614"/>
      <c r="O48" s="614" t="s">
        <v>73</v>
      </c>
      <c r="P48" s="637"/>
      <c r="Q48" s="614" t="s">
        <v>72</v>
      </c>
      <c r="R48" s="614"/>
      <c r="S48" s="614" t="s">
        <v>73</v>
      </c>
      <c r="T48" s="637"/>
      <c r="U48" s="614" t="s">
        <v>72</v>
      </c>
      <c r="V48" s="614"/>
      <c r="W48" s="614" t="s">
        <v>73</v>
      </c>
      <c r="X48" s="637"/>
      <c r="Y48" s="614" t="s">
        <v>72</v>
      </c>
      <c r="Z48" s="614"/>
      <c r="AA48" s="614" t="s">
        <v>73</v>
      </c>
      <c r="AB48" s="637"/>
      <c r="AC48" s="614" t="s">
        <v>72</v>
      </c>
      <c r="AD48" s="614"/>
      <c r="AE48" s="614" t="s">
        <v>73</v>
      </c>
      <c r="AF48" s="637"/>
      <c r="AG48" s="614" t="s">
        <v>72</v>
      </c>
      <c r="AH48" s="614"/>
      <c r="AI48" s="614" t="s">
        <v>73</v>
      </c>
      <c r="AJ48" s="637"/>
      <c r="AK48" s="614" t="s">
        <v>72</v>
      </c>
      <c r="AL48" s="614"/>
      <c r="AM48" s="614" t="s">
        <v>73</v>
      </c>
      <c r="AN48" s="637"/>
      <c r="AO48" s="614" t="s">
        <v>72</v>
      </c>
      <c r="AP48" s="614"/>
      <c r="AQ48" s="614" t="s">
        <v>73</v>
      </c>
      <c r="AR48" s="637"/>
      <c r="AS48" s="614" t="s">
        <v>72</v>
      </c>
      <c r="AT48" s="614"/>
      <c r="AU48" s="614" t="s">
        <v>73</v>
      </c>
      <c r="AV48" s="637"/>
      <c r="AW48" s="614" t="s">
        <v>72</v>
      </c>
      <c r="AX48" s="614"/>
      <c r="AY48" s="614" t="s">
        <v>73</v>
      </c>
      <c r="AZ48" s="637"/>
      <c r="BA48" s="614" t="s">
        <v>72</v>
      </c>
      <c r="BB48" s="614"/>
      <c r="BC48" s="614" t="s">
        <v>73</v>
      </c>
      <c r="BD48" s="637"/>
      <c r="BE48" s="614" t="s">
        <v>72</v>
      </c>
      <c r="BF48" s="614"/>
      <c r="BG48" s="614" t="s">
        <v>73</v>
      </c>
      <c r="BH48" s="637"/>
      <c r="BI48" s="614" t="s">
        <v>72</v>
      </c>
      <c r="BJ48" s="614"/>
      <c r="BK48" s="614" t="s">
        <v>73</v>
      </c>
      <c r="BL48" s="637"/>
    </row>
    <row r="49" spans="2:68" s="120" customFormat="1" ht="23.1" customHeight="1" x14ac:dyDescent="0.3">
      <c r="B49" s="749" t="s">
        <v>74</v>
      </c>
      <c r="C49" s="750"/>
      <c r="D49" s="773"/>
      <c r="E49" s="748">
        <f>G49/1.1</f>
        <v>0</v>
      </c>
      <c r="F49" s="634"/>
      <c r="G49" s="635"/>
      <c r="H49" s="636"/>
      <c r="I49" s="748">
        <f>K49/1.1</f>
        <v>0</v>
      </c>
      <c r="J49" s="634"/>
      <c r="K49" s="635"/>
      <c r="L49" s="636"/>
      <c r="M49" s="748">
        <f>O49/1.1</f>
        <v>0</v>
      </c>
      <c r="N49" s="634"/>
      <c r="O49" s="635"/>
      <c r="P49" s="636"/>
      <c r="Q49" s="748">
        <f>S49/1.1</f>
        <v>0</v>
      </c>
      <c r="R49" s="634"/>
      <c r="S49" s="635"/>
      <c r="T49" s="636"/>
      <c r="U49" s="748">
        <f>W49/1.1</f>
        <v>0</v>
      </c>
      <c r="V49" s="634"/>
      <c r="W49" s="635"/>
      <c r="X49" s="636"/>
      <c r="Y49" s="748">
        <f>AA49/1.1</f>
        <v>0</v>
      </c>
      <c r="Z49" s="634"/>
      <c r="AA49" s="635"/>
      <c r="AB49" s="636"/>
      <c r="AC49" s="748">
        <f>AE49/1.1</f>
        <v>0</v>
      </c>
      <c r="AD49" s="634"/>
      <c r="AE49" s="635"/>
      <c r="AF49" s="636"/>
      <c r="AG49" s="748">
        <f>AI49/1.1</f>
        <v>0</v>
      </c>
      <c r="AH49" s="634"/>
      <c r="AI49" s="635"/>
      <c r="AJ49" s="636"/>
      <c r="AK49" s="748">
        <f>AM49/1.1</f>
        <v>0</v>
      </c>
      <c r="AL49" s="634"/>
      <c r="AM49" s="635"/>
      <c r="AN49" s="636"/>
      <c r="AO49" s="748">
        <f>AQ49/1.1</f>
        <v>0</v>
      </c>
      <c r="AP49" s="634"/>
      <c r="AQ49" s="635"/>
      <c r="AR49" s="636"/>
      <c r="AS49" s="748">
        <f>AU49/1.1</f>
        <v>0</v>
      </c>
      <c r="AT49" s="634"/>
      <c r="AU49" s="635"/>
      <c r="AV49" s="636"/>
      <c r="AW49" s="748">
        <f>AY49/1.1</f>
        <v>0</v>
      </c>
      <c r="AX49" s="634"/>
      <c r="AY49" s="635"/>
      <c r="AZ49" s="636"/>
      <c r="BA49" s="748">
        <f>BC49/1.1</f>
        <v>0</v>
      </c>
      <c r="BB49" s="634"/>
      <c r="BC49" s="635"/>
      <c r="BD49" s="636"/>
      <c r="BE49" s="748">
        <f>BG49/1.1</f>
        <v>0</v>
      </c>
      <c r="BF49" s="634"/>
      <c r="BG49" s="635"/>
      <c r="BH49" s="636"/>
      <c r="BI49" s="748">
        <f>BK49/1.1</f>
        <v>0</v>
      </c>
      <c r="BJ49" s="634"/>
      <c r="BK49" s="635"/>
      <c r="BL49" s="636"/>
    </row>
    <row r="50" spans="2:68" s="120" customFormat="1" ht="23.1" customHeight="1" x14ac:dyDescent="0.3">
      <c r="B50" s="751" t="s">
        <v>75</v>
      </c>
      <c r="C50" s="752"/>
      <c r="D50" s="771"/>
      <c r="E50" s="772">
        <f t="shared" ref="E50:E51" si="2">G50/1.1</f>
        <v>0</v>
      </c>
      <c r="F50" s="642"/>
      <c r="G50" s="643"/>
      <c r="H50" s="644"/>
      <c r="I50" s="772">
        <f t="shared" ref="I50:I53" si="3">K50/1.1</f>
        <v>0</v>
      </c>
      <c r="J50" s="642"/>
      <c r="K50" s="643"/>
      <c r="L50" s="644"/>
      <c r="M50" s="772">
        <f t="shared" ref="M50:M53" si="4">O50/1.1</f>
        <v>0</v>
      </c>
      <c r="N50" s="642"/>
      <c r="O50" s="643"/>
      <c r="P50" s="644"/>
      <c r="Q50" s="772">
        <f t="shared" ref="Q50:Q53" si="5">S50/1.1</f>
        <v>0</v>
      </c>
      <c r="R50" s="642"/>
      <c r="S50" s="643"/>
      <c r="T50" s="644"/>
      <c r="U50" s="772">
        <f t="shared" ref="U50:U53" si="6">W50/1.1</f>
        <v>0</v>
      </c>
      <c r="V50" s="642"/>
      <c r="W50" s="643"/>
      <c r="X50" s="644"/>
      <c r="Y50" s="772">
        <f t="shared" ref="Y50:Y53" si="7">AA50/1.1</f>
        <v>0</v>
      </c>
      <c r="Z50" s="642"/>
      <c r="AA50" s="643"/>
      <c r="AB50" s="644"/>
      <c r="AC50" s="772">
        <f t="shared" ref="AC50:AC53" si="8">AE50/1.1</f>
        <v>0</v>
      </c>
      <c r="AD50" s="642"/>
      <c r="AE50" s="643"/>
      <c r="AF50" s="644"/>
      <c r="AG50" s="772">
        <f t="shared" ref="AG50:AG53" si="9">AI50/1.1</f>
        <v>0</v>
      </c>
      <c r="AH50" s="642"/>
      <c r="AI50" s="643"/>
      <c r="AJ50" s="644"/>
      <c r="AK50" s="772">
        <f t="shared" ref="AK50:AK53" si="10">AM50/1.1</f>
        <v>0</v>
      </c>
      <c r="AL50" s="642"/>
      <c r="AM50" s="643"/>
      <c r="AN50" s="644"/>
      <c r="AO50" s="772">
        <f t="shared" ref="AO50:AO53" si="11">AQ50/1.1</f>
        <v>0</v>
      </c>
      <c r="AP50" s="642"/>
      <c r="AQ50" s="643"/>
      <c r="AR50" s="644"/>
      <c r="AS50" s="772">
        <f t="shared" ref="AS50:AS53" si="12">AU50/1.1</f>
        <v>0</v>
      </c>
      <c r="AT50" s="642"/>
      <c r="AU50" s="643"/>
      <c r="AV50" s="644"/>
      <c r="AW50" s="772">
        <f t="shared" ref="AW50:AW53" si="13">AY50/1.1</f>
        <v>0</v>
      </c>
      <c r="AX50" s="642"/>
      <c r="AY50" s="643"/>
      <c r="AZ50" s="644"/>
      <c r="BA50" s="772">
        <f t="shared" ref="BA50:BA53" si="14">BC50/1.1</f>
        <v>0</v>
      </c>
      <c r="BB50" s="642"/>
      <c r="BC50" s="643"/>
      <c r="BD50" s="644"/>
      <c r="BE50" s="772">
        <f t="shared" ref="BE50:BE53" si="15">BG50/1.1</f>
        <v>0</v>
      </c>
      <c r="BF50" s="642"/>
      <c r="BG50" s="643"/>
      <c r="BH50" s="644"/>
      <c r="BI50" s="772">
        <f t="shared" ref="BI50:BI53" si="16">BK50/1.1</f>
        <v>0</v>
      </c>
      <c r="BJ50" s="642"/>
      <c r="BK50" s="643"/>
      <c r="BL50" s="644"/>
    </row>
    <row r="51" spans="2:68" s="120" customFormat="1" ht="23.1" customHeight="1" x14ac:dyDescent="0.3">
      <c r="B51" s="751" t="s">
        <v>82</v>
      </c>
      <c r="C51" s="752"/>
      <c r="D51" s="771"/>
      <c r="E51" s="772">
        <f t="shared" si="2"/>
        <v>0</v>
      </c>
      <c r="F51" s="642"/>
      <c r="G51" s="643"/>
      <c r="H51" s="644"/>
      <c r="I51" s="772">
        <f t="shared" si="3"/>
        <v>0</v>
      </c>
      <c r="J51" s="642"/>
      <c r="K51" s="643"/>
      <c r="L51" s="644"/>
      <c r="M51" s="772">
        <f t="shared" si="4"/>
        <v>0</v>
      </c>
      <c r="N51" s="642"/>
      <c r="O51" s="643"/>
      <c r="P51" s="644"/>
      <c r="Q51" s="772">
        <f t="shared" si="5"/>
        <v>0</v>
      </c>
      <c r="R51" s="642"/>
      <c r="S51" s="643"/>
      <c r="T51" s="644"/>
      <c r="U51" s="772">
        <f t="shared" si="6"/>
        <v>0</v>
      </c>
      <c r="V51" s="642"/>
      <c r="W51" s="643"/>
      <c r="X51" s="644"/>
      <c r="Y51" s="772">
        <f t="shared" si="7"/>
        <v>0</v>
      </c>
      <c r="Z51" s="642"/>
      <c r="AA51" s="643"/>
      <c r="AB51" s="644"/>
      <c r="AC51" s="772">
        <f t="shared" si="8"/>
        <v>0</v>
      </c>
      <c r="AD51" s="642"/>
      <c r="AE51" s="643"/>
      <c r="AF51" s="644"/>
      <c r="AG51" s="772">
        <f t="shared" si="9"/>
        <v>0</v>
      </c>
      <c r="AH51" s="642"/>
      <c r="AI51" s="643"/>
      <c r="AJ51" s="644"/>
      <c r="AK51" s="772">
        <f t="shared" si="10"/>
        <v>0</v>
      </c>
      <c r="AL51" s="642"/>
      <c r="AM51" s="643"/>
      <c r="AN51" s="644"/>
      <c r="AO51" s="772">
        <f t="shared" si="11"/>
        <v>0</v>
      </c>
      <c r="AP51" s="642"/>
      <c r="AQ51" s="643"/>
      <c r="AR51" s="644"/>
      <c r="AS51" s="772">
        <f t="shared" si="12"/>
        <v>0</v>
      </c>
      <c r="AT51" s="642"/>
      <c r="AU51" s="643"/>
      <c r="AV51" s="644"/>
      <c r="AW51" s="772">
        <f t="shared" si="13"/>
        <v>0</v>
      </c>
      <c r="AX51" s="642"/>
      <c r="AY51" s="643"/>
      <c r="AZ51" s="644"/>
      <c r="BA51" s="772">
        <f t="shared" si="14"/>
        <v>0</v>
      </c>
      <c r="BB51" s="642"/>
      <c r="BC51" s="643"/>
      <c r="BD51" s="644"/>
      <c r="BE51" s="772">
        <f t="shared" si="15"/>
        <v>0</v>
      </c>
      <c r="BF51" s="642"/>
      <c r="BG51" s="643"/>
      <c r="BH51" s="644"/>
      <c r="BI51" s="772">
        <f t="shared" si="16"/>
        <v>0</v>
      </c>
      <c r="BJ51" s="642"/>
      <c r="BK51" s="643"/>
      <c r="BL51" s="644"/>
    </row>
    <row r="52" spans="2:68" s="120" customFormat="1" ht="23.1" customHeight="1" x14ac:dyDescent="0.3">
      <c r="B52" s="652"/>
      <c r="C52" s="653"/>
      <c r="D52" s="654"/>
      <c r="E52" s="772">
        <f>G52/1.1</f>
        <v>0</v>
      </c>
      <c r="F52" s="642"/>
      <c r="G52" s="643"/>
      <c r="H52" s="644"/>
      <c r="I52" s="772">
        <f t="shared" si="3"/>
        <v>0</v>
      </c>
      <c r="J52" s="642"/>
      <c r="K52" s="643"/>
      <c r="L52" s="644"/>
      <c r="M52" s="772">
        <f t="shared" si="4"/>
        <v>0</v>
      </c>
      <c r="N52" s="642"/>
      <c r="O52" s="643"/>
      <c r="P52" s="644"/>
      <c r="Q52" s="772">
        <f t="shared" si="5"/>
        <v>0</v>
      </c>
      <c r="R52" s="642"/>
      <c r="S52" s="643"/>
      <c r="T52" s="644"/>
      <c r="U52" s="772">
        <f t="shared" si="6"/>
        <v>0</v>
      </c>
      <c r="V52" s="642"/>
      <c r="W52" s="643"/>
      <c r="X52" s="644"/>
      <c r="Y52" s="772">
        <f t="shared" si="7"/>
        <v>0</v>
      </c>
      <c r="Z52" s="642"/>
      <c r="AA52" s="643"/>
      <c r="AB52" s="644"/>
      <c r="AC52" s="772">
        <f t="shared" si="8"/>
        <v>0</v>
      </c>
      <c r="AD52" s="642"/>
      <c r="AE52" s="643"/>
      <c r="AF52" s="644"/>
      <c r="AG52" s="772">
        <f t="shared" si="9"/>
        <v>0</v>
      </c>
      <c r="AH52" s="642"/>
      <c r="AI52" s="643"/>
      <c r="AJ52" s="644"/>
      <c r="AK52" s="772">
        <f t="shared" si="10"/>
        <v>0</v>
      </c>
      <c r="AL52" s="642"/>
      <c r="AM52" s="643"/>
      <c r="AN52" s="644"/>
      <c r="AO52" s="772">
        <f t="shared" si="11"/>
        <v>0</v>
      </c>
      <c r="AP52" s="642"/>
      <c r="AQ52" s="643"/>
      <c r="AR52" s="644"/>
      <c r="AS52" s="772">
        <f t="shared" si="12"/>
        <v>0</v>
      </c>
      <c r="AT52" s="642"/>
      <c r="AU52" s="643"/>
      <c r="AV52" s="644"/>
      <c r="AW52" s="772">
        <f t="shared" si="13"/>
        <v>0</v>
      </c>
      <c r="AX52" s="642"/>
      <c r="AY52" s="643"/>
      <c r="AZ52" s="644"/>
      <c r="BA52" s="772">
        <f t="shared" si="14"/>
        <v>0</v>
      </c>
      <c r="BB52" s="642"/>
      <c r="BC52" s="643"/>
      <c r="BD52" s="644"/>
      <c r="BE52" s="772">
        <f t="shared" si="15"/>
        <v>0</v>
      </c>
      <c r="BF52" s="642"/>
      <c r="BG52" s="643"/>
      <c r="BH52" s="644"/>
      <c r="BI52" s="772">
        <f t="shared" si="16"/>
        <v>0</v>
      </c>
      <c r="BJ52" s="642"/>
      <c r="BK52" s="643"/>
      <c r="BL52" s="644"/>
    </row>
    <row r="53" spans="2:68" s="120" customFormat="1" ht="23.1" customHeight="1" thickBot="1" x14ac:dyDescent="0.35">
      <c r="B53" s="645"/>
      <c r="C53" s="646"/>
      <c r="D53" s="647"/>
      <c r="E53" s="774">
        <f t="shared" ref="E53" si="17">G53/1.1</f>
        <v>0</v>
      </c>
      <c r="F53" s="775"/>
      <c r="G53" s="650"/>
      <c r="H53" s="651"/>
      <c r="I53" s="774">
        <f t="shared" si="3"/>
        <v>0</v>
      </c>
      <c r="J53" s="775"/>
      <c r="K53" s="650"/>
      <c r="L53" s="651"/>
      <c r="M53" s="774">
        <f t="shared" si="4"/>
        <v>0</v>
      </c>
      <c r="N53" s="775"/>
      <c r="O53" s="650"/>
      <c r="P53" s="651"/>
      <c r="Q53" s="774">
        <f t="shared" si="5"/>
        <v>0</v>
      </c>
      <c r="R53" s="775"/>
      <c r="S53" s="650"/>
      <c r="T53" s="651"/>
      <c r="U53" s="774">
        <f t="shared" si="6"/>
        <v>0</v>
      </c>
      <c r="V53" s="775"/>
      <c r="W53" s="650"/>
      <c r="X53" s="651"/>
      <c r="Y53" s="774">
        <f t="shared" si="7"/>
        <v>0</v>
      </c>
      <c r="Z53" s="775"/>
      <c r="AA53" s="650"/>
      <c r="AB53" s="651"/>
      <c r="AC53" s="774">
        <f t="shared" si="8"/>
        <v>0</v>
      </c>
      <c r="AD53" s="775"/>
      <c r="AE53" s="650"/>
      <c r="AF53" s="651"/>
      <c r="AG53" s="774">
        <f t="shared" si="9"/>
        <v>0</v>
      </c>
      <c r="AH53" s="775"/>
      <c r="AI53" s="650"/>
      <c r="AJ53" s="651"/>
      <c r="AK53" s="774">
        <f t="shared" si="10"/>
        <v>0</v>
      </c>
      <c r="AL53" s="775"/>
      <c r="AM53" s="650"/>
      <c r="AN53" s="651"/>
      <c r="AO53" s="774">
        <f t="shared" si="11"/>
        <v>0</v>
      </c>
      <c r="AP53" s="775"/>
      <c r="AQ53" s="650"/>
      <c r="AR53" s="651"/>
      <c r="AS53" s="774">
        <f t="shared" si="12"/>
        <v>0</v>
      </c>
      <c r="AT53" s="775"/>
      <c r="AU53" s="650"/>
      <c r="AV53" s="651"/>
      <c r="AW53" s="774">
        <f t="shared" si="13"/>
        <v>0</v>
      </c>
      <c r="AX53" s="775"/>
      <c r="AY53" s="650"/>
      <c r="AZ53" s="651"/>
      <c r="BA53" s="774">
        <f t="shared" si="14"/>
        <v>0</v>
      </c>
      <c r="BB53" s="775"/>
      <c r="BC53" s="650"/>
      <c r="BD53" s="651"/>
      <c r="BE53" s="774">
        <f t="shared" si="15"/>
        <v>0</v>
      </c>
      <c r="BF53" s="775"/>
      <c r="BG53" s="650"/>
      <c r="BH53" s="651"/>
      <c r="BI53" s="774">
        <f t="shared" si="16"/>
        <v>0</v>
      </c>
      <c r="BJ53" s="775"/>
      <c r="BK53" s="650"/>
      <c r="BL53" s="651"/>
    </row>
    <row r="54" spans="2:68" s="120" customFormat="1" ht="23.1" customHeight="1" thickTop="1" x14ac:dyDescent="0.3">
      <c r="B54" s="753" t="s">
        <v>71</v>
      </c>
      <c r="C54" s="754"/>
      <c r="D54" s="755"/>
      <c r="E54" s="734">
        <f>SUM(E49:F53)</f>
        <v>0</v>
      </c>
      <c r="F54" s="734"/>
      <c r="G54" s="734">
        <f>SUM(G49:H53)</f>
        <v>0</v>
      </c>
      <c r="H54" s="735"/>
      <c r="I54" s="734">
        <f>SUM(I49:J53)</f>
        <v>0</v>
      </c>
      <c r="J54" s="734"/>
      <c r="K54" s="734">
        <f>SUM(K49:L53)</f>
        <v>0</v>
      </c>
      <c r="L54" s="735"/>
      <c r="M54" s="734">
        <f>SUM(M49:N53)</f>
        <v>0</v>
      </c>
      <c r="N54" s="734"/>
      <c r="O54" s="734">
        <f>SUM(O49:P53)</f>
        <v>0</v>
      </c>
      <c r="P54" s="735"/>
      <c r="Q54" s="734">
        <f>SUM(Q49:R53)</f>
        <v>0</v>
      </c>
      <c r="R54" s="734"/>
      <c r="S54" s="734">
        <f>SUM(S49:T53)</f>
        <v>0</v>
      </c>
      <c r="T54" s="735"/>
      <c r="U54" s="734">
        <f>SUM(U49:V53)</f>
        <v>0</v>
      </c>
      <c r="V54" s="734"/>
      <c r="W54" s="734">
        <f>SUM(W49:X53)</f>
        <v>0</v>
      </c>
      <c r="X54" s="735"/>
      <c r="Y54" s="734">
        <f>SUM(Y49:Z53)</f>
        <v>0</v>
      </c>
      <c r="Z54" s="734"/>
      <c r="AA54" s="734">
        <f>SUM(AA49:AB53)</f>
        <v>0</v>
      </c>
      <c r="AB54" s="735"/>
      <c r="AC54" s="734">
        <f>SUM(AC49:AD53)</f>
        <v>0</v>
      </c>
      <c r="AD54" s="734"/>
      <c r="AE54" s="734">
        <f>SUM(AE49:AF53)</f>
        <v>0</v>
      </c>
      <c r="AF54" s="735"/>
      <c r="AG54" s="734">
        <f>SUM(AG49:AH53)</f>
        <v>0</v>
      </c>
      <c r="AH54" s="734"/>
      <c r="AI54" s="734">
        <f>SUM(AI49:AJ53)</f>
        <v>0</v>
      </c>
      <c r="AJ54" s="735"/>
      <c r="AK54" s="734">
        <f>SUM(AK49:AL53)</f>
        <v>0</v>
      </c>
      <c r="AL54" s="734"/>
      <c r="AM54" s="734">
        <f>SUM(AM49:AN53)</f>
        <v>0</v>
      </c>
      <c r="AN54" s="735"/>
      <c r="AO54" s="734">
        <f>SUM(AO49:AP53)</f>
        <v>0</v>
      </c>
      <c r="AP54" s="734"/>
      <c r="AQ54" s="734">
        <f>SUM(AQ49:AR53)</f>
        <v>0</v>
      </c>
      <c r="AR54" s="735"/>
      <c r="AS54" s="734">
        <f>SUM(AS49:AT53)</f>
        <v>0</v>
      </c>
      <c r="AT54" s="734"/>
      <c r="AU54" s="734">
        <f>SUM(AU49:AV53)</f>
        <v>0</v>
      </c>
      <c r="AV54" s="735"/>
      <c r="AW54" s="734">
        <f>SUM(AW49:AX53)</f>
        <v>0</v>
      </c>
      <c r="AX54" s="734"/>
      <c r="AY54" s="734">
        <f>SUM(AY49:AZ53)</f>
        <v>0</v>
      </c>
      <c r="AZ54" s="735"/>
      <c r="BA54" s="734">
        <f>SUM(BA49:BB53)</f>
        <v>0</v>
      </c>
      <c r="BB54" s="734"/>
      <c r="BC54" s="734">
        <f>SUM(BC49:BD53)</f>
        <v>0</v>
      </c>
      <c r="BD54" s="735"/>
      <c r="BE54" s="734">
        <f>SUM(BE49:BF53)</f>
        <v>0</v>
      </c>
      <c r="BF54" s="734"/>
      <c r="BG54" s="734">
        <f>SUM(BG49:BH53)</f>
        <v>0</v>
      </c>
      <c r="BH54" s="735"/>
      <c r="BI54" s="734">
        <f>SUM(BI49:BJ53)</f>
        <v>0</v>
      </c>
      <c r="BJ54" s="734"/>
      <c r="BK54" s="734">
        <f>SUM(BK49:BL53)</f>
        <v>0</v>
      </c>
      <c r="BL54" s="735"/>
    </row>
    <row r="55" spans="2:68" ht="23.1" customHeight="1" x14ac:dyDescent="0.3">
      <c r="BM55" s="624" t="s">
        <v>71</v>
      </c>
      <c r="BN55" s="624"/>
      <c r="BO55" s="624"/>
    </row>
    <row r="56" spans="2:68" ht="23.1" customHeight="1" outlineLevel="1" x14ac:dyDescent="0.3">
      <c r="D56" s="4" t="s">
        <v>69</v>
      </c>
      <c r="E56" s="660">
        <f>E13*E12</f>
        <v>0</v>
      </c>
      <c r="F56" s="365"/>
      <c r="G56" s="365"/>
      <c r="H56" s="365"/>
      <c r="I56" s="660">
        <f>I13*I12</f>
        <v>0</v>
      </c>
      <c r="J56" s="365"/>
      <c r="K56" s="365"/>
      <c r="L56" s="365"/>
      <c r="M56" s="660">
        <f>M13*M12</f>
        <v>0</v>
      </c>
      <c r="N56" s="365"/>
      <c r="O56" s="365"/>
      <c r="P56" s="365"/>
      <c r="Q56" s="660">
        <f>Q13*Q12</f>
        <v>0</v>
      </c>
      <c r="R56" s="365"/>
      <c r="S56" s="365"/>
      <c r="T56" s="365"/>
      <c r="U56" s="660">
        <f>U13*U12</f>
        <v>0</v>
      </c>
      <c r="V56" s="365"/>
      <c r="W56" s="365"/>
      <c r="X56" s="365"/>
      <c r="Y56" s="660">
        <f>Y13*Y12</f>
        <v>0</v>
      </c>
      <c r="Z56" s="365"/>
      <c r="AA56" s="365"/>
      <c r="AB56" s="365"/>
      <c r="AC56" s="660">
        <f>AC13*AC12</f>
        <v>0</v>
      </c>
      <c r="AD56" s="365"/>
      <c r="AE56" s="365"/>
      <c r="AF56" s="365"/>
      <c r="AG56" s="660">
        <f>AG13*AG12</f>
        <v>0</v>
      </c>
      <c r="AH56" s="365"/>
      <c r="AI56" s="365"/>
      <c r="AJ56" s="365"/>
      <c r="AK56" s="660">
        <f>AK13*AK12</f>
        <v>0</v>
      </c>
      <c r="AL56" s="365"/>
      <c r="AM56" s="365"/>
      <c r="AN56" s="365"/>
      <c r="AO56" s="660">
        <f>AO13*AO12</f>
        <v>0</v>
      </c>
      <c r="AP56" s="365"/>
      <c r="AQ56" s="365"/>
      <c r="AR56" s="365"/>
      <c r="AS56" s="660">
        <f>AS13*AS12</f>
        <v>0</v>
      </c>
      <c r="AT56" s="365"/>
      <c r="AU56" s="365"/>
      <c r="AV56" s="365"/>
      <c r="AW56" s="660">
        <f>AW13*AW12</f>
        <v>0</v>
      </c>
      <c r="AX56" s="365"/>
      <c r="AY56" s="365"/>
      <c r="AZ56" s="365"/>
      <c r="BA56" s="660">
        <f>BA13*BA12</f>
        <v>0</v>
      </c>
      <c r="BB56" s="365"/>
      <c r="BC56" s="365"/>
      <c r="BD56" s="365"/>
      <c r="BE56" s="660">
        <f>BE13*BE12</f>
        <v>0</v>
      </c>
      <c r="BF56" s="365"/>
      <c r="BG56" s="365"/>
      <c r="BH56" s="365"/>
      <c r="BI56" s="660">
        <f>BI13*BI12</f>
        <v>0</v>
      </c>
      <c r="BJ56" s="365"/>
      <c r="BK56" s="365"/>
      <c r="BL56" s="365"/>
      <c r="BM56" s="733">
        <f>SUM(E56:BL56)</f>
        <v>0</v>
      </c>
      <c r="BN56" s="624"/>
      <c r="BO56" s="624"/>
    </row>
    <row r="57" spans="2:68" ht="23.1" customHeight="1" outlineLevel="1" x14ac:dyDescent="0.3">
      <c r="D57" s="4" t="s">
        <v>76</v>
      </c>
      <c r="E57" s="660">
        <f>G12*G13</f>
        <v>0</v>
      </c>
      <c r="F57" s="365"/>
      <c r="G57" s="365"/>
      <c r="H57" s="365"/>
      <c r="I57" s="660">
        <f t="shared" ref="I57" si="18">K12*K13</f>
        <v>0</v>
      </c>
      <c r="J57" s="365"/>
      <c r="K57" s="365"/>
      <c r="L57" s="365"/>
      <c r="M57" s="660">
        <f t="shared" ref="M57" si="19">O12*O13</f>
        <v>0</v>
      </c>
      <c r="N57" s="365"/>
      <c r="O57" s="365"/>
      <c r="P57" s="365"/>
      <c r="Q57" s="660">
        <f t="shared" ref="Q57" si="20">S12*S13</f>
        <v>0</v>
      </c>
      <c r="R57" s="365"/>
      <c r="S57" s="365"/>
      <c r="T57" s="365"/>
      <c r="U57" s="660">
        <f t="shared" ref="U57" si="21">W12*W13</f>
        <v>0</v>
      </c>
      <c r="V57" s="365"/>
      <c r="W57" s="365"/>
      <c r="X57" s="365"/>
      <c r="Y57" s="660">
        <f t="shared" ref="Y57" si="22">AA12*AA13</f>
        <v>0</v>
      </c>
      <c r="Z57" s="365"/>
      <c r="AA57" s="365"/>
      <c r="AB57" s="365"/>
      <c r="AC57" s="660">
        <f t="shared" ref="AC57" si="23">AE12*AE13</f>
        <v>0</v>
      </c>
      <c r="AD57" s="365"/>
      <c r="AE57" s="365"/>
      <c r="AF57" s="365"/>
      <c r="AG57" s="660">
        <f t="shared" ref="AG57" si="24">AI12*AI13</f>
        <v>0</v>
      </c>
      <c r="AH57" s="365"/>
      <c r="AI57" s="365"/>
      <c r="AJ57" s="365"/>
      <c r="AK57" s="660">
        <f t="shared" ref="AK57" si="25">AM12*AM13</f>
        <v>0</v>
      </c>
      <c r="AL57" s="365"/>
      <c r="AM57" s="365"/>
      <c r="AN57" s="365"/>
      <c r="AO57" s="660">
        <f t="shared" ref="AO57" si="26">AQ12*AQ13</f>
        <v>0</v>
      </c>
      <c r="AP57" s="365"/>
      <c r="AQ57" s="365"/>
      <c r="AR57" s="365"/>
      <c r="AS57" s="660">
        <f t="shared" ref="AS57" si="27">AU12*AU13</f>
        <v>0</v>
      </c>
      <c r="AT57" s="365"/>
      <c r="AU57" s="365"/>
      <c r="AV57" s="365"/>
      <c r="AW57" s="660">
        <f t="shared" ref="AW57" si="28">AY12*AY13</f>
        <v>0</v>
      </c>
      <c r="AX57" s="365"/>
      <c r="AY57" s="365"/>
      <c r="AZ57" s="365"/>
      <c r="BA57" s="660">
        <f t="shared" ref="BA57" si="29">BC12*BC13</f>
        <v>0</v>
      </c>
      <c r="BB57" s="365"/>
      <c r="BC57" s="365"/>
      <c r="BD57" s="365"/>
      <c r="BE57" s="660">
        <f t="shared" ref="BE57" si="30">BG12*BG13</f>
        <v>0</v>
      </c>
      <c r="BF57" s="365"/>
      <c r="BG57" s="365"/>
      <c r="BH57" s="365"/>
      <c r="BI57" s="660">
        <f t="shared" ref="BI57" si="31">BK12*BK13</f>
        <v>0</v>
      </c>
      <c r="BJ57" s="365"/>
      <c r="BK57" s="365"/>
      <c r="BL57" s="365"/>
      <c r="BM57" s="733">
        <f>SUM(E57:BL57)</f>
        <v>0</v>
      </c>
      <c r="BN57" s="624"/>
      <c r="BO57" s="624"/>
    </row>
    <row r="58" spans="2:68" ht="23.1" customHeight="1" outlineLevel="1" x14ac:dyDescent="0.3">
      <c r="D58" s="4" t="s">
        <v>71</v>
      </c>
      <c r="E58" s="660">
        <f>SUM(E56:H57)</f>
        <v>0</v>
      </c>
      <c r="F58" s="365"/>
      <c r="G58" s="365"/>
      <c r="H58" s="365"/>
      <c r="I58" s="660">
        <f>SUM(I56:L57)</f>
        <v>0</v>
      </c>
      <c r="J58" s="365"/>
      <c r="K58" s="365"/>
      <c r="L58" s="365"/>
      <c r="M58" s="660">
        <f>SUM(M56:P57)</f>
        <v>0</v>
      </c>
      <c r="N58" s="365"/>
      <c r="O58" s="365"/>
      <c r="P58" s="365"/>
      <c r="Q58" s="660">
        <f>SUM(Q56:T57)</f>
        <v>0</v>
      </c>
      <c r="R58" s="365"/>
      <c r="S58" s="365"/>
      <c r="T58" s="365"/>
      <c r="U58" s="660">
        <f>SUM(U56:X57)</f>
        <v>0</v>
      </c>
      <c r="V58" s="365"/>
      <c r="W58" s="365"/>
      <c r="X58" s="365"/>
      <c r="Y58" s="660">
        <f>SUM(Y56:AB57)</f>
        <v>0</v>
      </c>
      <c r="Z58" s="365"/>
      <c r="AA58" s="365"/>
      <c r="AB58" s="365"/>
      <c r="AC58" s="660">
        <f>SUM(AC56:AF57)</f>
        <v>0</v>
      </c>
      <c r="AD58" s="365"/>
      <c r="AE58" s="365"/>
      <c r="AF58" s="365"/>
      <c r="AG58" s="660">
        <f>SUM(AG56:AJ57)</f>
        <v>0</v>
      </c>
      <c r="AH58" s="365"/>
      <c r="AI58" s="365"/>
      <c r="AJ58" s="365"/>
      <c r="AK58" s="660">
        <f>SUM(AK56:AN57)</f>
        <v>0</v>
      </c>
      <c r="AL58" s="365"/>
      <c r="AM58" s="365"/>
      <c r="AN58" s="365"/>
      <c r="AO58" s="660">
        <f>SUM(AO56:AR57)</f>
        <v>0</v>
      </c>
      <c r="AP58" s="365"/>
      <c r="AQ58" s="365"/>
      <c r="AR58" s="365"/>
      <c r="AS58" s="660">
        <f>SUM(AS56:AV57)</f>
        <v>0</v>
      </c>
      <c r="AT58" s="365"/>
      <c r="AU58" s="365"/>
      <c r="AV58" s="365"/>
      <c r="AW58" s="660">
        <f>SUM(AW56:AZ57)</f>
        <v>0</v>
      </c>
      <c r="AX58" s="365"/>
      <c r="AY58" s="365"/>
      <c r="AZ58" s="365"/>
      <c r="BA58" s="660">
        <f>SUM(BA56:BD57)</f>
        <v>0</v>
      </c>
      <c r="BB58" s="365"/>
      <c r="BC58" s="365"/>
      <c r="BD58" s="365"/>
      <c r="BE58" s="660">
        <f>SUM(BE56:BH57)</f>
        <v>0</v>
      </c>
      <c r="BF58" s="365"/>
      <c r="BG58" s="365"/>
      <c r="BH58" s="365"/>
      <c r="BI58" s="660">
        <f>SUM(BI56:BL57)</f>
        <v>0</v>
      </c>
      <c r="BJ58" s="365"/>
      <c r="BK58" s="365"/>
      <c r="BL58" s="365"/>
      <c r="BM58" s="733">
        <f>SUM(E58:BL58)</f>
        <v>0</v>
      </c>
      <c r="BN58" s="624"/>
      <c r="BO58" s="624"/>
      <c r="BP58" s="37"/>
    </row>
    <row r="59" spans="2:68" ht="23.1" customHeight="1" x14ac:dyDescent="0.3">
      <c r="C59" s="664" t="s">
        <v>123</v>
      </c>
      <c r="D59" s="664"/>
      <c r="E59" s="660">
        <f>G54</f>
        <v>0</v>
      </c>
      <c r="F59" s="365"/>
      <c r="G59" s="365"/>
      <c r="H59" s="365"/>
      <c r="I59" s="660">
        <f>K54</f>
        <v>0</v>
      </c>
      <c r="J59" s="365"/>
      <c r="K59" s="365"/>
      <c r="L59" s="365"/>
      <c r="M59" s="660">
        <f>O54</f>
        <v>0</v>
      </c>
      <c r="N59" s="365"/>
      <c r="O59" s="365"/>
      <c r="P59" s="365"/>
      <c r="Q59" s="660">
        <f>S54</f>
        <v>0</v>
      </c>
      <c r="R59" s="365"/>
      <c r="S59" s="365"/>
      <c r="T59" s="365"/>
      <c r="U59" s="660">
        <f>W54</f>
        <v>0</v>
      </c>
      <c r="V59" s="365"/>
      <c r="W59" s="365"/>
      <c r="X59" s="365"/>
      <c r="Y59" s="660">
        <f>AA54</f>
        <v>0</v>
      </c>
      <c r="Z59" s="365"/>
      <c r="AA59" s="365"/>
      <c r="AB59" s="365"/>
      <c r="AC59" s="660">
        <f>AE54</f>
        <v>0</v>
      </c>
      <c r="AD59" s="365"/>
      <c r="AE59" s="365"/>
      <c r="AF59" s="365"/>
      <c r="AG59" s="660">
        <f>AI54</f>
        <v>0</v>
      </c>
      <c r="AH59" s="365"/>
      <c r="AI59" s="365"/>
      <c r="AJ59" s="365"/>
      <c r="AK59" s="660">
        <f>AM54</f>
        <v>0</v>
      </c>
      <c r="AL59" s="365"/>
      <c r="AM59" s="365"/>
      <c r="AN59" s="365"/>
      <c r="AO59" s="660">
        <f>AQ54</f>
        <v>0</v>
      </c>
      <c r="AP59" s="365"/>
      <c r="AQ59" s="365"/>
      <c r="AR59" s="365"/>
      <c r="AS59" s="660">
        <f>AU54</f>
        <v>0</v>
      </c>
      <c r="AT59" s="365"/>
      <c r="AU59" s="365"/>
      <c r="AV59" s="365"/>
      <c r="AW59" s="660">
        <f>AY54</f>
        <v>0</v>
      </c>
      <c r="AX59" s="365"/>
      <c r="AY59" s="365"/>
      <c r="AZ59" s="365"/>
      <c r="BA59" s="660">
        <f>BC54</f>
        <v>0</v>
      </c>
      <c r="BB59" s="365"/>
      <c r="BC59" s="365"/>
      <c r="BD59" s="365"/>
      <c r="BE59" s="660">
        <f>BG54</f>
        <v>0</v>
      </c>
      <c r="BF59" s="365"/>
      <c r="BG59" s="365"/>
      <c r="BH59" s="365"/>
      <c r="BI59" s="660">
        <f>BK54</f>
        <v>0</v>
      </c>
      <c r="BJ59" s="365"/>
      <c r="BK59" s="365"/>
      <c r="BL59" s="365"/>
      <c r="BM59" s="733">
        <f>SUM(E59:BL59)</f>
        <v>0</v>
      </c>
      <c r="BN59" s="624"/>
      <c r="BO59" s="624"/>
    </row>
  </sheetData>
  <sheetProtection algorithmName="SHA-512" hashValue="pxoE4RC2s+G0g1T/l0ePVdXqbLaozz3b2lS5q2B6OY/Kx1RSmqI9XWskz9LxUMAZBhBe1k3ycbY/SO18m/ZmdQ==" saltValue="UuM682CbP3BOrnYrU4msdA==" spinCount="100000" sheet="1" selectLockedCells="1"/>
  <mergeCells count="1440">
    <mergeCell ref="BE59:BH59"/>
    <mergeCell ref="BI59:BL59"/>
    <mergeCell ref="BM59:BO59"/>
    <mergeCell ref="B1:U2"/>
    <mergeCell ref="AC1:AF1"/>
    <mergeCell ref="AG59:AJ59"/>
    <mergeCell ref="AK59:AN59"/>
    <mergeCell ref="AO59:AR59"/>
    <mergeCell ref="AS59:AV59"/>
    <mergeCell ref="AW59:AZ59"/>
    <mergeCell ref="BA59:BD59"/>
    <mergeCell ref="BI58:BL58"/>
    <mergeCell ref="BM58:BO58"/>
    <mergeCell ref="C59:D59"/>
    <mergeCell ref="E59:H59"/>
    <mergeCell ref="I59:L59"/>
    <mergeCell ref="M59:P59"/>
    <mergeCell ref="Q59:T59"/>
    <mergeCell ref="U59:X59"/>
    <mergeCell ref="Y59:AB59"/>
    <mergeCell ref="AC59:AF59"/>
    <mergeCell ref="AK58:AN58"/>
    <mergeCell ref="AO58:AR58"/>
    <mergeCell ref="AS58:AV58"/>
    <mergeCell ref="AW58:AZ58"/>
    <mergeCell ref="BA58:BD58"/>
    <mergeCell ref="BE58:BH58"/>
    <mergeCell ref="BI57:BL57"/>
    <mergeCell ref="BM57:BO57"/>
    <mergeCell ref="E58:H58"/>
    <mergeCell ref="I58:L58"/>
    <mergeCell ref="M58:P58"/>
    <mergeCell ref="Q58:T58"/>
    <mergeCell ref="U58:X58"/>
    <mergeCell ref="Y58:AB58"/>
    <mergeCell ref="AC58:AF58"/>
    <mergeCell ref="AG58:AJ58"/>
    <mergeCell ref="AK57:AN57"/>
    <mergeCell ref="AO57:AR57"/>
    <mergeCell ref="AS57:AV57"/>
    <mergeCell ref="AW57:AZ57"/>
    <mergeCell ref="BA57:BD57"/>
    <mergeCell ref="BE57:BH57"/>
    <mergeCell ref="BI56:BL56"/>
    <mergeCell ref="BM56:BO56"/>
    <mergeCell ref="E57:H57"/>
    <mergeCell ref="I57:L57"/>
    <mergeCell ref="M57:P57"/>
    <mergeCell ref="Q57:T57"/>
    <mergeCell ref="U57:X57"/>
    <mergeCell ref="Y57:AB57"/>
    <mergeCell ref="AC57:AF57"/>
    <mergeCell ref="AG57:AJ57"/>
    <mergeCell ref="AK56:AN56"/>
    <mergeCell ref="AO56:AR56"/>
    <mergeCell ref="AS56:AV56"/>
    <mergeCell ref="AW56:AZ56"/>
    <mergeCell ref="BA56:BD56"/>
    <mergeCell ref="BE56:BH56"/>
    <mergeCell ref="BM55:BO55"/>
    <mergeCell ref="E56:H56"/>
    <mergeCell ref="I56:L56"/>
    <mergeCell ref="M56:P56"/>
    <mergeCell ref="Q56:T56"/>
    <mergeCell ref="U56:X56"/>
    <mergeCell ref="Y56:AB56"/>
    <mergeCell ref="AC56:AF56"/>
    <mergeCell ref="AG56:AJ56"/>
    <mergeCell ref="AY54:AZ54"/>
    <mergeCell ref="BA54:BB54"/>
    <mergeCell ref="BC54:BD54"/>
    <mergeCell ref="BE54:BF54"/>
    <mergeCell ref="BG54:BH54"/>
    <mergeCell ref="BI54:BJ54"/>
    <mergeCell ref="AM54:AN54"/>
    <mergeCell ref="AO54:AP54"/>
    <mergeCell ref="AQ54:AR54"/>
    <mergeCell ref="AS54:AT54"/>
    <mergeCell ref="AU54:AV54"/>
    <mergeCell ref="AW54:AX54"/>
    <mergeCell ref="AA54:AB54"/>
    <mergeCell ref="AC54:AD54"/>
    <mergeCell ref="AE54:AF54"/>
    <mergeCell ref="AG54:AH54"/>
    <mergeCell ref="AI54:AJ54"/>
    <mergeCell ref="AK54:AL54"/>
    <mergeCell ref="O54:P54"/>
    <mergeCell ref="Q54:R54"/>
    <mergeCell ref="S54:T54"/>
    <mergeCell ref="U54:V54"/>
    <mergeCell ref="W54:X54"/>
    <mergeCell ref="Y54:Z54"/>
    <mergeCell ref="BE53:BF53"/>
    <mergeCell ref="BG53:BH53"/>
    <mergeCell ref="BI53:BJ53"/>
    <mergeCell ref="BK53:BL53"/>
    <mergeCell ref="B54:D54"/>
    <mergeCell ref="E54:F54"/>
    <mergeCell ref="G54:H54"/>
    <mergeCell ref="I54:J54"/>
    <mergeCell ref="K54:L54"/>
    <mergeCell ref="M54:N54"/>
    <mergeCell ref="AS53:AT53"/>
    <mergeCell ref="AU53:AV53"/>
    <mergeCell ref="AW53:AX53"/>
    <mergeCell ref="AY53:AZ53"/>
    <mergeCell ref="BA53:BB53"/>
    <mergeCell ref="BC53:BD53"/>
    <mergeCell ref="AG53:AH53"/>
    <mergeCell ref="AI53:AJ53"/>
    <mergeCell ref="AK53:AL53"/>
    <mergeCell ref="AM53:AN53"/>
    <mergeCell ref="AO53:AP53"/>
    <mergeCell ref="AQ53:AR53"/>
    <mergeCell ref="U53:V53"/>
    <mergeCell ref="W53:X53"/>
    <mergeCell ref="Y53:Z53"/>
    <mergeCell ref="AA53:AB53"/>
    <mergeCell ref="AC53:AD53"/>
    <mergeCell ref="AE53:AF53"/>
    <mergeCell ref="BK54:BL54"/>
    <mergeCell ref="B53:D53"/>
    <mergeCell ref="E53:F53"/>
    <mergeCell ref="G53:H53"/>
    <mergeCell ref="I53:J53"/>
    <mergeCell ref="K53:L53"/>
    <mergeCell ref="M53:N53"/>
    <mergeCell ref="O53:P53"/>
    <mergeCell ref="Q53:R53"/>
    <mergeCell ref="S53:T53"/>
    <mergeCell ref="AY52:AZ52"/>
    <mergeCell ref="BA52:BB52"/>
    <mergeCell ref="BC52:BD52"/>
    <mergeCell ref="BE52:BF52"/>
    <mergeCell ref="BG52:BH52"/>
    <mergeCell ref="BI52:BJ52"/>
    <mergeCell ref="AM52:AN52"/>
    <mergeCell ref="AO52:AP52"/>
    <mergeCell ref="AQ52:AR52"/>
    <mergeCell ref="AS52:AT52"/>
    <mergeCell ref="AU52:AV52"/>
    <mergeCell ref="AW52:AX52"/>
    <mergeCell ref="AA52:AB52"/>
    <mergeCell ref="AC52:AD52"/>
    <mergeCell ref="AE52:AF52"/>
    <mergeCell ref="AG52:AH52"/>
    <mergeCell ref="AI52:AJ52"/>
    <mergeCell ref="AK52:AL52"/>
    <mergeCell ref="O52:P52"/>
    <mergeCell ref="Q52:R52"/>
    <mergeCell ref="S52:T52"/>
    <mergeCell ref="U52:V52"/>
    <mergeCell ref="W52:X52"/>
    <mergeCell ref="Y52:Z52"/>
    <mergeCell ref="BE51:BF51"/>
    <mergeCell ref="BG51:BH51"/>
    <mergeCell ref="BI51:BJ51"/>
    <mergeCell ref="BK51:BL51"/>
    <mergeCell ref="B52:D52"/>
    <mergeCell ref="E52:F52"/>
    <mergeCell ref="G52:H52"/>
    <mergeCell ref="I52:J52"/>
    <mergeCell ref="K52:L52"/>
    <mergeCell ref="M52:N52"/>
    <mergeCell ref="AS51:AT51"/>
    <mergeCell ref="AU51:AV51"/>
    <mergeCell ref="AW51:AX51"/>
    <mergeCell ref="AY51:AZ51"/>
    <mergeCell ref="BA51:BB51"/>
    <mergeCell ref="BC51:BD51"/>
    <mergeCell ref="AG51:AH51"/>
    <mergeCell ref="AI51:AJ51"/>
    <mergeCell ref="AK51:AL51"/>
    <mergeCell ref="AM51:AN51"/>
    <mergeCell ref="AO51:AP51"/>
    <mergeCell ref="AQ51:AR51"/>
    <mergeCell ref="U51:V51"/>
    <mergeCell ref="W51:X51"/>
    <mergeCell ref="Y51:Z51"/>
    <mergeCell ref="AA51:AB51"/>
    <mergeCell ref="AC51:AD51"/>
    <mergeCell ref="AE51:AF51"/>
    <mergeCell ref="BK52:BL52"/>
    <mergeCell ref="B51:D51"/>
    <mergeCell ref="E51:F51"/>
    <mergeCell ref="G51:H51"/>
    <mergeCell ref="BK50:BL50"/>
    <mergeCell ref="B49:D49"/>
    <mergeCell ref="E49:F49"/>
    <mergeCell ref="G49:H49"/>
    <mergeCell ref="I51:J51"/>
    <mergeCell ref="K51:L51"/>
    <mergeCell ref="M51:N51"/>
    <mergeCell ref="O51:P51"/>
    <mergeCell ref="Q51:R51"/>
    <mergeCell ref="S51:T51"/>
    <mergeCell ref="AY50:AZ50"/>
    <mergeCell ref="BA50:BB50"/>
    <mergeCell ref="BC50:BD50"/>
    <mergeCell ref="BE50:BF50"/>
    <mergeCell ref="BG50:BH50"/>
    <mergeCell ref="BI50:BJ50"/>
    <mergeCell ref="AM50:AN50"/>
    <mergeCell ref="AO50:AP50"/>
    <mergeCell ref="AQ50:AR50"/>
    <mergeCell ref="AS50:AT50"/>
    <mergeCell ref="AU50:AV50"/>
    <mergeCell ref="AW50:AX50"/>
    <mergeCell ref="AA50:AB50"/>
    <mergeCell ref="AC50:AD50"/>
    <mergeCell ref="AE50:AF50"/>
    <mergeCell ref="AG50:AH50"/>
    <mergeCell ref="AI50:AJ50"/>
    <mergeCell ref="AK50:AL50"/>
    <mergeCell ref="O50:P50"/>
    <mergeCell ref="Q50:R50"/>
    <mergeCell ref="S50:T50"/>
    <mergeCell ref="U50:V50"/>
    <mergeCell ref="B50:D50"/>
    <mergeCell ref="E50:F50"/>
    <mergeCell ref="G50:H50"/>
    <mergeCell ref="I50:J50"/>
    <mergeCell ref="K50:L50"/>
    <mergeCell ref="M50:N50"/>
    <mergeCell ref="AS49:AT49"/>
    <mergeCell ref="AU49:AV49"/>
    <mergeCell ref="AW49:AX49"/>
    <mergeCell ref="AY49:AZ49"/>
    <mergeCell ref="BA49:BB49"/>
    <mergeCell ref="BC49:BD49"/>
    <mergeCell ref="AG49:AH49"/>
    <mergeCell ref="AI49:AJ49"/>
    <mergeCell ref="AK49:AL49"/>
    <mergeCell ref="AM49:AN49"/>
    <mergeCell ref="AO49:AP49"/>
    <mergeCell ref="AQ49:AR49"/>
    <mergeCell ref="U49:V49"/>
    <mergeCell ref="W49:X49"/>
    <mergeCell ref="Y49:Z49"/>
    <mergeCell ref="AA49:AB49"/>
    <mergeCell ref="AC49:AD49"/>
    <mergeCell ref="AE49:AF49"/>
    <mergeCell ref="W50:X50"/>
    <mergeCell ref="Y50:Z50"/>
    <mergeCell ref="AW48:AX48"/>
    <mergeCell ref="AA48:AB48"/>
    <mergeCell ref="AC48:AD48"/>
    <mergeCell ref="AE48:AF48"/>
    <mergeCell ref="AG48:AH48"/>
    <mergeCell ref="AI48:AJ48"/>
    <mergeCell ref="AK48:AL48"/>
    <mergeCell ref="O48:P48"/>
    <mergeCell ref="Q48:R48"/>
    <mergeCell ref="S48:T48"/>
    <mergeCell ref="U48:V48"/>
    <mergeCell ref="W48:X48"/>
    <mergeCell ref="Y48:Z48"/>
    <mergeCell ref="BE49:BF49"/>
    <mergeCell ref="BG49:BH49"/>
    <mergeCell ref="BI49:BJ49"/>
    <mergeCell ref="BK49:BL49"/>
    <mergeCell ref="BE47:BG47"/>
    <mergeCell ref="BI47:BK47"/>
    <mergeCell ref="B48:D48"/>
    <mergeCell ref="E48:F48"/>
    <mergeCell ref="G48:H48"/>
    <mergeCell ref="I48:J48"/>
    <mergeCell ref="K48:L48"/>
    <mergeCell ref="M48:N48"/>
    <mergeCell ref="Y47:AA47"/>
    <mergeCell ref="AC47:AE47"/>
    <mergeCell ref="AG47:AI47"/>
    <mergeCell ref="AK47:AM47"/>
    <mergeCell ref="AO47:AQ47"/>
    <mergeCell ref="AS47:AU47"/>
    <mergeCell ref="BK48:BL48"/>
    <mergeCell ref="I49:J49"/>
    <mergeCell ref="K49:L49"/>
    <mergeCell ref="M49:N49"/>
    <mergeCell ref="O49:P49"/>
    <mergeCell ref="Q49:R49"/>
    <mergeCell ref="S49:T49"/>
    <mergeCell ref="AY48:AZ48"/>
    <mergeCell ref="BA48:BB48"/>
    <mergeCell ref="BC48:BD48"/>
    <mergeCell ref="BE48:BF48"/>
    <mergeCell ref="BG48:BH48"/>
    <mergeCell ref="BI48:BJ48"/>
    <mergeCell ref="AM48:AN48"/>
    <mergeCell ref="AO48:AP48"/>
    <mergeCell ref="AQ48:AR48"/>
    <mergeCell ref="AS48:AT48"/>
    <mergeCell ref="AU48:AV48"/>
    <mergeCell ref="BK45:BL45"/>
    <mergeCell ref="B47:D47"/>
    <mergeCell ref="E47:G47"/>
    <mergeCell ref="I47:K47"/>
    <mergeCell ref="M47:O47"/>
    <mergeCell ref="Q47:S47"/>
    <mergeCell ref="U47:W47"/>
    <mergeCell ref="AS45:AT45"/>
    <mergeCell ref="AU45:AV45"/>
    <mergeCell ref="AW45:AX45"/>
    <mergeCell ref="AY45:AZ45"/>
    <mergeCell ref="BA45:BB45"/>
    <mergeCell ref="BC45:BD45"/>
    <mergeCell ref="AG45:AH45"/>
    <mergeCell ref="AI45:AJ45"/>
    <mergeCell ref="AK45:AL45"/>
    <mergeCell ref="AM45:AN45"/>
    <mergeCell ref="AO45:AP45"/>
    <mergeCell ref="AQ45:AR45"/>
    <mergeCell ref="U45:V45"/>
    <mergeCell ref="W45:X45"/>
    <mergeCell ref="Y45:Z45"/>
    <mergeCell ref="AA45:AB45"/>
    <mergeCell ref="AC45:AD45"/>
    <mergeCell ref="AE45:AF45"/>
    <mergeCell ref="B45:C45"/>
    <mergeCell ref="E45:F45"/>
    <mergeCell ref="G45:H45"/>
    <mergeCell ref="I45:J45"/>
    <mergeCell ref="K45:L45"/>
    <mergeCell ref="AW47:AY47"/>
    <mergeCell ref="BA47:BC47"/>
    <mergeCell ref="M45:N45"/>
    <mergeCell ref="O45:P45"/>
    <mergeCell ref="Q45:R45"/>
    <mergeCell ref="S45:T45"/>
    <mergeCell ref="AY44:AZ44"/>
    <mergeCell ref="BA44:BB44"/>
    <mergeCell ref="BC44:BD44"/>
    <mergeCell ref="BE44:BF44"/>
    <mergeCell ref="BG44:BH44"/>
    <mergeCell ref="BI44:BJ44"/>
    <mergeCell ref="AM44:AN44"/>
    <mergeCell ref="AO44:AP44"/>
    <mergeCell ref="AQ44:AR44"/>
    <mergeCell ref="AS44:AT44"/>
    <mergeCell ref="AU44:AV44"/>
    <mergeCell ref="AW44:AX44"/>
    <mergeCell ref="AA44:AB44"/>
    <mergeCell ref="AC44:AD44"/>
    <mergeCell ref="AE44:AF44"/>
    <mergeCell ref="AG44:AH44"/>
    <mergeCell ref="AI44:AJ44"/>
    <mergeCell ref="AK44:AL44"/>
    <mergeCell ref="O44:P44"/>
    <mergeCell ref="Q44:R44"/>
    <mergeCell ref="S44:T44"/>
    <mergeCell ref="U44:V44"/>
    <mergeCell ref="BE45:BF45"/>
    <mergeCell ref="W44:X44"/>
    <mergeCell ref="Y44:Z44"/>
    <mergeCell ref="BG45:BH45"/>
    <mergeCell ref="BI45:BJ45"/>
    <mergeCell ref="BK43:BL43"/>
    <mergeCell ref="B44:C44"/>
    <mergeCell ref="E44:F44"/>
    <mergeCell ref="G44:H44"/>
    <mergeCell ref="I44:J44"/>
    <mergeCell ref="K44:L44"/>
    <mergeCell ref="M44:N44"/>
    <mergeCell ref="AS43:AT43"/>
    <mergeCell ref="AU43:AV43"/>
    <mergeCell ref="AW43:AX43"/>
    <mergeCell ref="AY43:AZ43"/>
    <mergeCell ref="BA43:BB43"/>
    <mergeCell ref="BC43:BD43"/>
    <mergeCell ref="AG43:AH43"/>
    <mergeCell ref="AI43:AJ43"/>
    <mergeCell ref="AK43:AL43"/>
    <mergeCell ref="AM43:AN43"/>
    <mergeCell ref="AO43:AP43"/>
    <mergeCell ref="AQ43:AR43"/>
    <mergeCell ref="U43:V43"/>
    <mergeCell ref="W43:X43"/>
    <mergeCell ref="Y43:Z43"/>
    <mergeCell ref="AA43:AB43"/>
    <mergeCell ref="AC43:AD43"/>
    <mergeCell ref="AE43:AF43"/>
    <mergeCell ref="BK44:BL44"/>
    <mergeCell ref="B43:C43"/>
    <mergeCell ref="E43:F43"/>
    <mergeCell ref="G43:H43"/>
    <mergeCell ref="I43:J43"/>
    <mergeCell ref="K43:L43"/>
    <mergeCell ref="M43:N43"/>
    <mergeCell ref="O43:P43"/>
    <mergeCell ref="Q43:R43"/>
    <mergeCell ref="S43:T43"/>
    <mergeCell ref="AY42:AZ42"/>
    <mergeCell ref="BA42:BB42"/>
    <mergeCell ref="BC42:BD42"/>
    <mergeCell ref="BE42:BF42"/>
    <mergeCell ref="BG42:BH42"/>
    <mergeCell ref="BI42:BJ42"/>
    <mergeCell ref="AM42:AN42"/>
    <mergeCell ref="AO42:AP42"/>
    <mergeCell ref="AQ42:AR42"/>
    <mergeCell ref="AS42:AT42"/>
    <mergeCell ref="AU42:AV42"/>
    <mergeCell ref="AW42:AX42"/>
    <mergeCell ref="AA42:AB42"/>
    <mergeCell ref="AC42:AD42"/>
    <mergeCell ref="AE42:AF42"/>
    <mergeCell ref="AG42:AH42"/>
    <mergeCell ref="AI42:AJ42"/>
    <mergeCell ref="AK42:AL42"/>
    <mergeCell ref="O42:P42"/>
    <mergeCell ref="Q42:R42"/>
    <mergeCell ref="S42:T42"/>
    <mergeCell ref="U42:V42"/>
    <mergeCell ref="W42:X42"/>
    <mergeCell ref="Y42:Z42"/>
    <mergeCell ref="BE43:BF43"/>
    <mergeCell ref="BG43:BH43"/>
    <mergeCell ref="BI43:BJ43"/>
    <mergeCell ref="BK41:BL41"/>
    <mergeCell ref="B42:C42"/>
    <mergeCell ref="E42:F42"/>
    <mergeCell ref="G42:H42"/>
    <mergeCell ref="I42:J42"/>
    <mergeCell ref="K42:L42"/>
    <mergeCell ref="M42:N42"/>
    <mergeCell ref="AS41:AT41"/>
    <mergeCell ref="AU41:AV41"/>
    <mergeCell ref="AW41:AX41"/>
    <mergeCell ref="AY41:AZ41"/>
    <mergeCell ref="BA41:BB41"/>
    <mergeCell ref="BC41:BD41"/>
    <mergeCell ref="AG41:AH41"/>
    <mergeCell ref="AI41:AJ41"/>
    <mergeCell ref="AK41:AL41"/>
    <mergeCell ref="AM41:AN41"/>
    <mergeCell ref="AO41:AP41"/>
    <mergeCell ref="AQ41:AR41"/>
    <mergeCell ref="U41:V41"/>
    <mergeCell ref="W41:X41"/>
    <mergeCell ref="Y41:Z41"/>
    <mergeCell ref="AA41:AB41"/>
    <mergeCell ref="AC41:AD41"/>
    <mergeCell ref="AE41:AF41"/>
    <mergeCell ref="BK42:BL42"/>
    <mergeCell ref="B41:C41"/>
    <mergeCell ref="E41:F41"/>
    <mergeCell ref="G41:H41"/>
    <mergeCell ref="I41:J41"/>
    <mergeCell ref="K41:L41"/>
    <mergeCell ref="M41:N41"/>
    <mergeCell ref="O41:P41"/>
    <mergeCell ref="Q41:R41"/>
    <mergeCell ref="S41:T41"/>
    <mergeCell ref="AY40:AZ40"/>
    <mergeCell ref="BA40:BB40"/>
    <mergeCell ref="BC40:BD40"/>
    <mergeCell ref="BE40:BF40"/>
    <mergeCell ref="BG40:BH40"/>
    <mergeCell ref="BI40:BJ40"/>
    <mergeCell ref="AM40:AN40"/>
    <mergeCell ref="AO40:AP40"/>
    <mergeCell ref="AQ40:AR40"/>
    <mergeCell ref="AS40:AT40"/>
    <mergeCell ref="AU40:AV40"/>
    <mergeCell ref="AW40:AX40"/>
    <mergeCell ref="AA40:AB40"/>
    <mergeCell ref="AC40:AD40"/>
    <mergeCell ref="AE40:AF40"/>
    <mergeCell ref="AG40:AH40"/>
    <mergeCell ref="AI40:AJ40"/>
    <mergeCell ref="AK40:AL40"/>
    <mergeCell ref="O40:P40"/>
    <mergeCell ref="Q40:R40"/>
    <mergeCell ref="S40:T40"/>
    <mergeCell ref="U40:V40"/>
    <mergeCell ref="W40:X40"/>
    <mergeCell ref="Y40:Z40"/>
    <mergeCell ref="BE41:BF41"/>
    <mergeCell ref="BG41:BH41"/>
    <mergeCell ref="BI41:BJ41"/>
    <mergeCell ref="BK39:BL39"/>
    <mergeCell ref="B40:C40"/>
    <mergeCell ref="E40:F40"/>
    <mergeCell ref="G40:H40"/>
    <mergeCell ref="I40:J40"/>
    <mergeCell ref="K40:L40"/>
    <mergeCell ref="M40:N40"/>
    <mergeCell ref="AS39:AT39"/>
    <mergeCell ref="AU39:AV39"/>
    <mergeCell ref="AW39:AX39"/>
    <mergeCell ref="AY39:AZ39"/>
    <mergeCell ref="BA39:BB39"/>
    <mergeCell ref="BC39:BD39"/>
    <mergeCell ref="AG39:AH39"/>
    <mergeCell ref="AI39:AJ39"/>
    <mergeCell ref="AK39:AL39"/>
    <mergeCell ref="AM39:AN39"/>
    <mergeCell ref="AO39:AP39"/>
    <mergeCell ref="AQ39:AR39"/>
    <mergeCell ref="U39:V39"/>
    <mergeCell ref="W39:X39"/>
    <mergeCell ref="Y39:Z39"/>
    <mergeCell ref="AA39:AB39"/>
    <mergeCell ref="AC39:AD39"/>
    <mergeCell ref="AE39:AF39"/>
    <mergeCell ref="BK40:BL40"/>
    <mergeCell ref="B39:C39"/>
    <mergeCell ref="E39:F39"/>
    <mergeCell ref="G39:H39"/>
    <mergeCell ref="I39:J39"/>
    <mergeCell ref="K39:L39"/>
    <mergeCell ref="M39:N39"/>
    <mergeCell ref="O39:P39"/>
    <mergeCell ref="Q39:R39"/>
    <mergeCell ref="S39:T39"/>
    <mergeCell ref="AY38:AZ38"/>
    <mergeCell ref="BA38:BB38"/>
    <mergeCell ref="BC38:BD38"/>
    <mergeCell ref="BE38:BF38"/>
    <mergeCell ref="BG38:BH38"/>
    <mergeCell ref="BI38:BJ38"/>
    <mergeCell ref="AM38:AN38"/>
    <mergeCell ref="AO38:AP38"/>
    <mergeCell ref="AQ38:AR38"/>
    <mergeCell ref="AS38:AT38"/>
    <mergeCell ref="AU38:AV38"/>
    <mergeCell ref="AW38:AX38"/>
    <mergeCell ref="AA38:AB38"/>
    <mergeCell ref="AC38:AD38"/>
    <mergeCell ref="AE38:AF38"/>
    <mergeCell ref="AG38:AH38"/>
    <mergeCell ref="AI38:AJ38"/>
    <mergeCell ref="AK38:AL38"/>
    <mergeCell ref="O38:P38"/>
    <mergeCell ref="Q38:R38"/>
    <mergeCell ref="S38:T38"/>
    <mergeCell ref="U38:V38"/>
    <mergeCell ref="W38:X38"/>
    <mergeCell ref="Y38:Z38"/>
    <mergeCell ref="BE39:BF39"/>
    <mergeCell ref="BG39:BH39"/>
    <mergeCell ref="BI39:BJ39"/>
    <mergeCell ref="BK37:BL37"/>
    <mergeCell ref="B38:C38"/>
    <mergeCell ref="E38:F38"/>
    <mergeCell ref="G38:H38"/>
    <mergeCell ref="I38:J38"/>
    <mergeCell ref="K38:L38"/>
    <mergeCell ref="M38:N38"/>
    <mergeCell ref="AS37:AT37"/>
    <mergeCell ref="AU37:AV37"/>
    <mergeCell ref="AW37:AX37"/>
    <mergeCell ref="AY37:AZ37"/>
    <mergeCell ref="BA37:BB37"/>
    <mergeCell ref="BC37:BD37"/>
    <mergeCell ref="AG37:AH37"/>
    <mergeCell ref="AI37:AJ37"/>
    <mergeCell ref="AK37:AL37"/>
    <mergeCell ref="AM37:AN37"/>
    <mergeCell ref="AO37:AP37"/>
    <mergeCell ref="AQ37:AR37"/>
    <mergeCell ref="U37:V37"/>
    <mergeCell ref="W37:X37"/>
    <mergeCell ref="Y37:Z37"/>
    <mergeCell ref="AA37:AB37"/>
    <mergeCell ref="AC37:AD37"/>
    <mergeCell ref="AE37:AF37"/>
    <mergeCell ref="BK38:BL38"/>
    <mergeCell ref="B37:C37"/>
    <mergeCell ref="E37:F37"/>
    <mergeCell ref="G37:H37"/>
    <mergeCell ref="I37:J37"/>
    <mergeCell ref="K37:L37"/>
    <mergeCell ref="M37:N37"/>
    <mergeCell ref="O37:P37"/>
    <mergeCell ref="Q37:R37"/>
    <mergeCell ref="S37:T37"/>
    <mergeCell ref="AY36:AZ36"/>
    <mergeCell ref="BA36:BB36"/>
    <mergeCell ref="BC36:BD36"/>
    <mergeCell ref="BE36:BF36"/>
    <mergeCell ref="BG36:BH36"/>
    <mergeCell ref="BI36:BJ36"/>
    <mergeCell ref="AM36:AN36"/>
    <mergeCell ref="AO36:AP36"/>
    <mergeCell ref="AQ36:AR36"/>
    <mergeCell ref="AS36:AT36"/>
    <mergeCell ref="AU36:AV36"/>
    <mergeCell ref="AW36:AX36"/>
    <mergeCell ref="AA36:AB36"/>
    <mergeCell ref="AC36:AD36"/>
    <mergeCell ref="AE36:AF36"/>
    <mergeCell ref="AG36:AH36"/>
    <mergeCell ref="AI36:AJ36"/>
    <mergeCell ref="AK36:AL36"/>
    <mergeCell ref="O36:P36"/>
    <mergeCell ref="Q36:R36"/>
    <mergeCell ref="S36:T36"/>
    <mergeCell ref="U36:V36"/>
    <mergeCell ref="W36:X36"/>
    <mergeCell ref="Y36:Z36"/>
    <mergeCell ref="BE37:BF37"/>
    <mergeCell ref="BG37:BH37"/>
    <mergeCell ref="BI37:BJ37"/>
    <mergeCell ref="BK35:BL35"/>
    <mergeCell ref="B36:C36"/>
    <mergeCell ref="E36:F36"/>
    <mergeCell ref="G36:H36"/>
    <mergeCell ref="I36:J36"/>
    <mergeCell ref="K36:L36"/>
    <mergeCell ref="M36:N36"/>
    <mergeCell ref="AS35:AT35"/>
    <mergeCell ref="AU35:AV35"/>
    <mergeCell ref="AW35:AX35"/>
    <mergeCell ref="AY35:AZ35"/>
    <mergeCell ref="BA35:BB35"/>
    <mergeCell ref="BC35:BD35"/>
    <mergeCell ref="AG35:AH35"/>
    <mergeCell ref="AI35:AJ35"/>
    <mergeCell ref="AK35:AL35"/>
    <mergeCell ref="AM35:AN35"/>
    <mergeCell ref="AO35:AP35"/>
    <mergeCell ref="AQ35:AR35"/>
    <mergeCell ref="U35:V35"/>
    <mergeCell ref="W35:X35"/>
    <mergeCell ref="Y35:Z35"/>
    <mergeCell ref="AA35:AB35"/>
    <mergeCell ref="AC35:AD35"/>
    <mergeCell ref="AE35:AF35"/>
    <mergeCell ref="BK36:BL36"/>
    <mergeCell ref="B35:C35"/>
    <mergeCell ref="E35:F35"/>
    <mergeCell ref="G35:H35"/>
    <mergeCell ref="I35:J35"/>
    <mergeCell ref="K35:L35"/>
    <mergeCell ref="M35:N35"/>
    <mergeCell ref="O35:P35"/>
    <mergeCell ref="Q35:R35"/>
    <mergeCell ref="S35:T35"/>
    <mergeCell ref="AY34:AZ34"/>
    <mergeCell ref="BA34:BB34"/>
    <mergeCell ref="BC34:BD34"/>
    <mergeCell ref="BE34:BF34"/>
    <mergeCell ref="BG34:BH34"/>
    <mergeCell ref="BI34:BJ34"/>
    <mergeCell ref="AM34:AN34"/>
    <mergeCell ref="AO34:AP34"/>
    <mergeCell ref="AQ34:AR34"/>
    <mergeCell ref="AS34:AT34"/>
    <mergeCell ref="AU34:AV34"/>
    <mergeCell ref="AW34:AX34"/>
    <mergeCell ref="AA34:AB34"/>
    <mergeCell ref="AC34:AD34"/>
    <mergeCell ref="AE34:AF34"/>
    <mergeCell ref="AG34:AH34"/>
    <mergeCell ref="AI34:AJ34"/>
    <mergeCell ref="AK34:AL34"/>
    <mergeCell ref="O34:P34"/>
    <mergeCell ref="Q34:R34"/>
    <mergeCell ref="S34:T34"/>
    <mergeCell ref="U34:V34"/>
    <mergeCell ref="W34:X34"/>
    <mergeCell ref="Y34:Z34"/>
    <mergeCell ref="BE35:BF35"/>
    <mergeCell ref="BG35:BH35"/>
    <mergeCell ref="BI35:BJ35"/>
    <mergeCell ref="BK33:BL33"/>
    <mergeCell ref="B34:C34"/>
    <mergeCell ref="E34:F34"/>
    <mergeCell ref="G34:H34"/>
    <mergeCell ref="I34:J34"/>
    <mergeCell ref="K34:L34"/>
    <mergeCell ref="M34:N34"/>
    <mergeCell ref="AS33:AT33"/>
    <mergeCell ref="AU33:AV33"/>
    <mergeCell ref="AW33:AX33"/>
    <mergeCell ref="AY33:AZ33"/>
    <mergeCell ref="BA33:BB33"/>
    <mergeCell ref="BC33:BD33"/>
    <mergeCell ref="AG33:AH33"/>
    <mergeCell ref="AI33:AJ33"/>
    <mergeCell ref="AK33:AL33"/>
    <mergeCell ref="AM33:AN33"/>
    <mergeCell ref="AO33:AP33"/>
    <mergeCell ref="AQ33:AR33"/>
    <mergeCell ref="U33:V33"/>
    <mergeCell ref="W33:X33"/>
    <mergeCell ref="Y33:Z33"/>
    <mergeCell ref="AA33:AB33"/>
    <mergeCell ref="AC33:AD33"/>
    <mergeCell ref="AE33:AF33"/>
    <mergeCell ref="BK34:BL34"/>
    <mergeCell ref="B33:C33"/>
    <mergeCell ref="E33:F33"/>
    <mergeCell ref="G33:H33"/>
    <mergeCell ref="I33:J33"/>
    <mergeCell ref="K33:L33"/>
    <mergeCell ref="M33:N33"/>
    <mergeCell ref="O33:P33"/>
    <mergeCell ref="Q33:R33"/>
    <mergeCell ref="S33:T33"/>
    <mergeCell ref="AY32:AZ32"/>
    <mergeCell ref="BA32:BB32"/>
    <mergeCell ref="BC32:BD32"/>
    <mergeCell ref="BE32:BF32"/>
    <mergeCell ref="BG32:BH32"/>
    <mergeCell ref="BI32:BJ32"/>
    <mergeCell ref="AM32:AN32"/>
    <mergeCell ref="AO32:AP32"/>
    <mergeCell ref="AQ32:AR32"/>
    <mergeCell ref="AS32:AT32"/>
    <mergeCell ref="AU32:AV32"/>
    <mergeCell ref="AW32:AX32"/>
    <mergeCell ref="AA32:AB32"/>
    <mergeCell ref="AC32:AD32"/>
    <mergeCell ref="AE32:AF32"/>
    <mergeCell ref="AG32:AH32"/>
    <mergeCell ref="AI32:AJ32"/>
    <mergeCell ref="AK32:AL32"/>
    <mergeCell ref="O32:P32"/>
    <mergeCell ref="Q32:R32"/>
    <mergeCell ref="S32:T32"/>
    <mergeCell ref="U32:V32"/>
    <mergeCell ref="W32:X32"/>
    <mergeCell ref="Y32:Z32"/>
    <mergeCell ref="BE33:BF33"/>
    <mergeCell ref="BG33:BH33"/>
    <mergeCell ref="BI33:BJ33"/>
    <mergeCell ref="BK31:BL31"/>
    <mergeCell ref="B32:C32"/>
    <mergeCell ref="E32:F32"/>
    <mergeCell ref="G32:H32"/>
    <mergeCell ref="I32:J32"/>
    <mergeCell ref="K32:L32"/>
    <mergeCell ref="M32:N32"/>
    <mergeCell ref="AS31:AT31"/>
    <mergeCell ref="AU31:AV31"/>
    <mergeCell ref="AW31:AX31"/>
    <mergeCell ref="AY31:AZ31"/>
    <mergeCell ref="BA31:BB31"/>
    <mergeCell ref="BC31:BD31"/>
    <mergeCell ref="AG31:AH31"/>
    <mergeCell ref="AI31:AJ31"/>
    <mergeCell ref="AK31:AL31"/>
    <mergeCell ref="AM31:AN31"/>
    <mergeCell ref="AO31:AP31"/>
    <mergeCell ref="AQ31:AR31"/>
    <mergeCell ref="U31:V31"/>
    <mergeCell ref="W31:X31"/>
    <mergeCell ref="Y31:Z31"/>
    <mergeCell ref="AA31:AB31"/>
    <mergeCell ref="AC31:AD31"/>
    <mergeCell ref="AE31:AF31"/>
    <mergeCell ref="BK32:BL32"/>
    <mergeCell ref="B31:C31"/>
    <mergeCell ref="E31:F31"/>
    <mergeCell ref="G31:H31"/>
    <mergeCell ref="I31:J31"/>
    <mergeCell ref="K31:L31"/>
    <mergeCell ref="M31:N31"/>
    <mergeCell ref="O31:P31"/>
    <mergeCell ref="Q31:R31"/>
    <mergeCell ref="S31:T31"/>
    <mergeCell ref="AY30:AZ30"/>
    <mergeCell ref="BA30:BB30"/>
    <mergeCell ref="BC30:BD30"/>
    <mergeCell ref="BE30:BF30"/>
    <mergeCell ref="BG30:BH30"/>
    <mergeCell ref="BI30:BJ30"/>
    <mergeCell ref="AM30:AN30"/>
    <mergeCell ref="AO30:AP30"/>
    <mergeCell ref="AQ30:AR30"/>
    <mergeCell ref="AS30:AT30"/>
    <mergeCell ref="AU30:AV30"/>
    <mergeCell ref="AW30:AX30"/>
    <mergeCell ref="AA30:AB30"/>
    <mergeCell ref="AC30:AD30"/>
    <mergeCell ref="AE30:AF30"/>
    <mergeCell ref="AG30:AH30"/>
    <mergeCell ref="AI30:AJ30"/>
    <mergeCell ref="AK30:AL30"/>
    <mergeCell ref="O30:P30"/>
    <mergeCell ref="Q30:R30"/>
    <mergeCell ref="S30:T30"/>
    <mergeCell ref="U30:V30"/>
    <mergeCell ref="W30:X30"/>
    <mergeCell ref="Y30:Z30"/>
    <mergeCell ref="BE31:BF31"/>
    <mergeCell ref="BG31:BH31"/>
    <mergeCell ref="BI31:BJ31"/>
    <mergeCell ref="BK29:BL29"/>
    <mergeCell ref="B30:C30"/>
    <mergeCell ref="E30:F30"/>
    <mergeCell ref="G30:H30"/>
    <mergeCell ref="I30:J30"/>
    <mergeCell ref="K30:L30"/>
    <mergeCell ref="M30:N30"/>
    <mergeCell ref="AS29:AT29"/>
    <mergeCell ref="AU29:AV29"/>
    <mergeCell ref="AW29:AX29"/>
    <mergeCell ref="AY29:AZ29"/>
    <mergeCell ref="BA29:BB29"/>
    <mergeCell ref="BC29:BD29"/>
    <mergeCell ref="AG29:AH29"/>
    <mergeCell ref="AI29:AJ29"/>
    <mergeCell ref="AK29:AL29"/>
    <mergeCell ref="AM29:AN29"/>
    <mergeCell ref="AO29:AP29"/>
    <mergeCell ref="AQ29:AR29"/>
    <mergeCell ref="U29:V29"/>
    <mergeCell ref="W29:X29"/>
    <mergeCell ref="Y29:Z29"/>
    <mergeCell ref="AA29:AB29"/>
    <mergeCell ref="AC29:AD29"/>
    <mergeCell ref="AE29:AF29"/>
    <mergeCell ref="BK30:BL30"/>
    <mergeCell ref="B29:C29"/>
    <mergeCell ref="E29:F29"/>
    <mergeCell ref="G29:H29"/>
    <mergeCell ref="I29:J29"/>
    <mergeCell ref="K29:L29"/>
    <mergeCell ref="M29:N29"/>
    <mergeCell ref="O29:P29"/>
    <mergeCell ref="Q29:R29"/>
    <mergeCell ref="S29:T29"/>
    <mergeCell ref="AY28:AZ28"/>
    <mergeCell ref="BA28:BB28"/>
    <mergeCell ref="BC28:BD28"/>
    <mergeCell ref="BE28:BF28"/>
    <mergeCell ref="BG28:BH28"/>
    <mergeCell ref="BI28:BJ28"/>
    <mergeCell ref="AM28:AN28"/>
    <mergeCell ref="AO28:AP28"/>
    <mergeCell ref="AQ28:AR28"/>
    <mergeCell ref="AS28:AT28"/>
    <mergeCell ref="AU28:AV28"/>
    <mergeCell ref="AW28:AX28"/>
    <mergeCell ref="AA28:AB28"/>
    <mergeCell ref="AC28:AD28"/>
    <mergeCell ref="AE28:AF28"/>
    <mergeCell ref="AG28:AH28"/>
    <mergeCell ref="AI28:AJ28"/>
    <mergeCell ref="AK28:AL28"/>
    <mergeCell ref="O28:P28"/>
    <mergeCell ref="Q28:R28"/>
    <mergeCell ref="S28:T28"/>
    <mergeCell ref="U28:V28"/>
    <mergeCell ref="W28:X28"/>
    <mergeCell ref="Y28:Z28"/>
    <mergeCell ref="BE29:BF29"/>
    <mergeCell ref="BG29:BH29"/>
    <mergeCell ref="BI29:BJ29"/>
    <mergeCell ref="BK27:BL27"/>
    <mergeCell ref="B28:C28"/>
    <mergeCell ref="E28:F28"/>
    <mergeCell ref="G28:H28"/>
    <mergeCell ref="I28:J28"/>
    <mergeCell ref="K28:L28"/>
    <mergeCell ref="M28:N28"/>
    <mergeCell ref="AS27:AT27"/>
    <mergeCell ref="AU27:AV27"/>
    <mergeCell ref="AW27:AX27"/>
    <mergeCell ref="AY27:AZ27"/>
    <mergeCell ref="BA27:BB27"/>
    <mergeCell ref="BC27:BD27"/>
    <mergeCell ref="AG27:AH27"/>
    <mergeCell ref="AI27:AJ27"/>
    <mergeCell ref="AK27:AL27"/>
    <mergeCell ref="AM27:AN27"/>
    <mergeCell ref="AO27:AP27"/>
    <mergeCell ref="AQ27:AR27"/>
    <mergeCell ref="U27:V27"/>
    <mergeCell ref="W27:X27"/>
    <mergeCell ref="Y27:Z27"/>
    <mergeCell ref="AA27:AB27"/>
    <mergeCell ref="AC27:AD27"/>
    <mergeCell ref="AE27:AF27"/>
    <mergeCell ref="BK28:BL28"/>
    <mergeCell ref="B27:C27"/>
    <mergeCell ref="E27:F27"/>
    <mergeCell ref="G27:H27"/>
    <mergeCell ref="I27:J27"/>
    <mergeCell ref="K27:L27"/>
    <mergeCell ref="M27:N27"/>
    <mergeCell ref="O27:P27"/>
    <mergeCell ref="Q27:R27"/>
    <mergeCell ref="S27:T27"/>
    <mergeCell ref="AY26:AZ26"/>
    <mergeCell ref="BA26:BB26"/>
    <mergeCell ref="BC26:BD26"/>
    <mergeCell ref="BE26:BF26"/>
    <mergeCell ref="BG26:BH26"/>
    <mergeCell ref="BI26:BJ26"/>
    <mergeCell ref="AM26:AN26"/>
    <mergeCell ref="AO26:AP26"/>
    <mergeCell ref="AQ26:AR26"/>
    <mergeCell ref="AS26:AT26"/>
    <mergeCell ref="AU26:AV26"/>
    <mergeCell ref="AW26:AX26"/>
    <mergeCell ref="AA26:AB26"/>
    <mergeCell ref="AC26:AD26"/>
    <mergeCell ref="AE26:AF26"/>
    <mergeCell ref="AG26:AH26"/>
    <mergeCell ref="AI26:AJ26"/>
    <mergeCell ref="AK26:AL26"/>
    <mergeCell ref="O26:P26"/>
    <mergeCell ref="Q26:R26"/>
    <mergeCell ref="S26:T26"/>
    <mergeCell ref="U26:V26"/>
    <mergeCell ref="W26:X26"/>
    <mergeCell ref="Y26:Z26"/>
    <mergeCell ref="BE27:BF27"/>
    <mergeCell ref="BG27:BH27"/>
    <mergeCell ref="BI27:BJ27"/>
    <mergeCell ref="BK25:BL25"/>
    <mergeCell ref="B26:C26"/>
    <mergeCell ref="E26:F26"/>
    <mergeCell ref="G26:H26"/>
    <mergeCell ref="I26:J26"/>
    <mergeCell ref="K26:L26"/>
    <mergeCell ref="M26:N26"/>
    <mergeCell ref="AS25:AT25"/>
    <mergeCell ref="AU25:AV25"/>
    <mergeCell ref="AW25:AX25"/>
    <mergeCell ref="AY25:AZ25"/>
    <mergeCell ref="BA25:BB25"/>
    <mergeCell ref="BC25:BD25"/>
    <mergeCell ref="AG25:AH25"/>
    <mergeCell ref="AI25:AJ25"/>
    <mergeCell ref="AK25:AL25"/>
    <mergeCell ref="AM25:AN25"/>
    <mergeCell ref="AO25:AP25"/>
    <mergeCell ref="AQ25:AR25"/>
    <mergeCell ref="U25:V25"/>
    <mergeCell ref="W25:X25"/>
    <mergeCell ref="Y25:Z25"/>
    <mergeCell ref="AA25:AB25"/>
    <mergeCell ref="AC25:AD25"/>
    <mergeCell ref="AE25:AF25"/>
    <mergeCell ref="BK26:BL26"/>
    <mergeCell ref="B25:C25"/>
    <mergeCell ref="E25:F25"/>
    <mergeCell ref="G25:H25"/>
    <mergeCell ref="I25:J25"/>
    <mergeCell ref="K25:L25"/>
    <mergeCell ref="M25:N25"/>
    <mergeCell ref="O25:P25"/>
    <mergeCell ref="Q25:R25"/>
    <mergeCell ref="S25:T25"/>
    <mergeCell ref="AY24:AZ24"/>
    <mergeCell ref="BA24:BB24"/>
    <mergeCell ref="BC24:BD24"/>
    <mergeCell ref="BE24:BF24"/>
    <mergeCell ref="BG24:BH24"/>
    <mergeCell ref="BI24:BJ24"/>
    <mergeCell ref="AM24:AN24"/>
    <mergeCell ref="AO24:AP24"/>
    <mergeCell ref="AQ24:AR24"/>
    <mergeCell ref="AS24:AT24"/>
    <mergeCell ref="AU24:AV24"/>
    <mergeCell ref="AW24:AX24"/>
    <mergeCell ref="AA24:AB24"/>
    <mergeCell ref="AC24:AD24"/>
    <mergeCell ref="AE24:AF24"/>
    <mergeCell ref="AG24:AH24"/>
    <mergeCell ref="AI24:AJ24"/>
    <mergeCell ref="AK24:AL24"/>
    <mergeCell ref="O24:P24"/>
    <mergeCell ref="Q24:R24"/>
    <mergeCell ref="S24:T24"/>
    <mergeCell ref="U24:V24"/>
    <mergeCell ref="W24:X24"/>
    <mergeCell ref="Y24:Z24"/>
    <mergeCell ref="BE25:BF25"/>
    <mergeCell ref="BG25:BH25"/>
    <mergeCell ref="BI25:BJ25"/>
    <mergeCell ref="BK23:BL23"/>
    <mergeCell ref="B24:C24"/>
    <mergeCell ref="E24:F24"/>
    <mergeCell ref="G24:H24"/>
    <mergeCell ref="I24:J24"/>
    <mergeCell ref="K24:L24"/>
    <mergeCell ref="M24:N24"/>
    <mergeCell ref="AS23:AT23"/>
    <mergeCell ref="AU23:AV23"/>
    <mergeCell ref="AW23:AX23"/>
    <mergeCell ref="AY23:AZ23"/>
    <mergeCell ref="BA23:BB23"/>
    <mergeCell ref="BC23:BD23"/>
    <mergeCell ref="AG23:AH23"/>
    <mergeCell ref="AI23:AJ23"/>
    <mergeCell ref="AK23:AL23"/>
    <mergeCell ref="AM23:AN23"/>
    <mergeCell ref="AO23:AP23"/>
    <mergeCell ref="AQ23:AR23"/>
    <mergeCell ref="U23:V23"/>
    <mergeCell ref="W23:X23"/>
    <mergeCell ref="Y23:Z23"/>
    <mergeCell ref="AA23:AB23"/>
    <mergeCell ref="AC23:AD23"/>
    <mergeCell ref="AE23:AF23"/>
    <mergeCell ref="BK24:BL24"/>
    <mergeCell ref="B23:C23"/>
    <mergeCell ref="E23:F23"/>
    <mergeCell ref="G23:H23"/>
    <mergeCell ref="I23:J23"/>
    <mergeCell ref="K23:L23"/>
    <mergeCell ref="M23:N23"/>
    <mergeCell ref="O23:P23"/>
    <mergeCell ref="Q23:R23"/>
    <mergeCell ref="S23:T23"/>
    <mergeCell ref="AY22:AZ22"/>
    <mergeCell ref="BA22:BB22"/>
    <mergeCell ref="BC22:BD22"/>
    <mergeCell ref="BE22:BF22"/>
    <mergeCell ref="BG22:BH22"/>
    <mergeCell ref="BI22:BJ22"/>
    <mergeCell ref="AM22:AN22"/>
    <mergeCell ref="AO22:AP22"/>
    <mergeCell ref="AQ22:AR22"/>
    <mergeCell ref="AS22:AT22"/>
    <mergeCell ref="AU22:AV22"/>
    <mergeCell ref="AW22:AX22"/>
    <mergeCell ref="AA22:AB22"/>
    <mergeCell ref="AC22:AD22"/>
    <mergeCell ref="AE22:AF22"/>
    <mergeCell ref="AG22:AH22"/>
    <mergeCell ref="AI22:AJ22"/>
    <mergeCell ref="AK22:AL22"/>
    <mergeCell ref="O22:P22"/>
    <mergeCell ref="Q22:R22"/>
    <mergeCell ref="S22:T22"/>
    <mergeCell ref="U22:V22"/>
    <mergeCell ref="W22:X22"/>
    <mergeCell ref="Y22:Z22"/>
    <mergeCell ref="BE23:BF23"/>
    <mergeCell ref="BG23:BH23"/>
    <mergeCell ref="BI23:BJ23"/>
    <mergeCell ref="BK21:BL21"/>
    <mergeCell ref="B22:C22"/>
    <mergeCell ref="E22:F22"/>
    <mergeCell ref="G22:H22"/>
    <mergeCell ref="I22:J22"/>
    <mergeCell ref="K22:L22"/>
    <mergeCell ref="M22:N22"/>
    <mergeCell ref="AS21:AT21"/>
    <mergeCell ref="AU21:AV21"/>
    <mergeCell ref="AW21:AX21"/>
    <mergeCell ref="AY21:AZ21"/>
    <mergeCell ref="BA21:BB21"/>
    <mergeCell ref="BC21:BD21"/>
    <mergeCell ref="AG21:AH21"/>
    <mergeCell ref="AI21:AJ21"/>
    <mergeCell ref="AK21:AL21"/>
    <mergeCell ref="AM21:AN21"/>
    <mergeCell ref="AO21:AP21"/>
    <mergeCell ref="AQ21:AR21"/>
    <mergeCell ref="U21:V21"/>
    <mergeCell ref="W21:X21"/>
    <mergeCell ref="Y21:Z21"/>
    <mergeCell ref="AA21:AB21"/>
    <mergeCell ref="AC21:AD21"/>
    <mergeCell ref="AE21:AF21"/>
    <mergeCell ref="BK22:BL22"/>
    <mergeCell ref="B21:C21"/>
    <mergeCell ref="E21:F21"/>
    <mergeCell ref="G21:H21"/>
    <mergeCell ref="I21:J21"/>
    <mergeCell ref="K21:L21"/>
    <mergeCell ref="M21:N21"/>
    <mergeCell ref="O21:P21"/>
    <mergeCell ref="Q21:R21"/>
    <mergeCell ref="S21:T21"/>
    <mergeCell ref="AY20:AZ20"/>
    <mergeCell ref="BA20:BB20"/>
    <mergeCell ref="BC20:BD20"/>
    <mergeCell ref="BE20:BF20"/>
    <mergeCell ref="BG20:BH20"/>
    <mergeCell ref="BI20:BJ20"/>
    <mergeCell ref="AM20:AN20"/>
    <mergeCell ref="AO20:AP20"/>
    <mergeCell ref="AQ20:AR20"/>
    <mergeCell ref="AS20:AT20"/>
    <mergeCell ref="AU20:AV20"/>
    <mergeCell ref="AW20:AX20"/>
    <mergeCell ref="AA20:AB20"/>
    <mergeCell ref="AC20:AD20"/>
    <mergeCell ref="AE20:AF20"/>
    <mergeCell ref="AG20:AH20"/>
    <mergeCell ref="AI20:AJ20"/>
    <mergeCell ref="AK20:AL20"/>
    <mergeCell ref="O20:P20"/>
    <mergeCell ref="Q20:R20"/>
    <mergeCell ref="S20:T20"/>
    <mergeCell ref="U20:V20"/>
    <mergeCell ref="W20:X20"/>
    <mergeCell ref="Y20:Z20"/>
    <mergeCell ref="BE21:BF21"/>
    <mergeCell ref="BG21:BH21"/>
    <mergeCell ref="BI21:BJ21"/>
    <mergeCell ref="BK19:BL19"/>
    <mergeCell ref="B20:C20"/>
    <mergeCell ref="E20:F20"/>
    <mergeCell ref="G20:H20"/>
    <mergeCell ref="I20:J20"/>
    <mergeCell ref="K20:L20"/>
    <mergeCell ref="M20:N20"/>
    <mergeCell ref="AS19:AT19"/>
    <mergeCell ref="AU19:AV19"/>
    <mergeCell ref="AW19:AX19"/>
    <mergeCell ref="AY19:AZ19"/>
    <mergeCell ref="BA19:BB19"/>
    <mergeCell ref="BC19:BD19"/>
    <mergeCell ref="AG19:AH19"/>
    <mergeCell ref="AI19:AJ19"/>
    <mergeCell ref="AK19:AL19"/>
    <mergeCell ref="AM19:AN19"/>
    <mergeCell ref="AO19:AP19"/>
    <mergeCell ref="AQ19:AR19"/>
    <mergeCell ref="U19:V19"/>
    <mergeCell ref="W19:X19"/>
    <mergeCell ref="Y19:Z19"/>
    <mergeCell ref="AA19:AB19"/>
    <mergeCell ref="AC19:AD19"/>
    <mergeCell ref="AE19:AF19"/>
    <mergeCell ref="BK20:BL20"/>
    <mergeCell ref="B19:C19"/>
    <mergeCell ref="E19:F19"/>
    <mergeCell ref="G19:H19"/>
    <mergeCell ref="I19:J19"/>
    <mergeCell ref="K19:L19"/>
    <mergeCell ref="M19:N19"/>
    <mergeCell ref="O19:P19"/>
    <mergeCell ref="Q19:R19"/>
    <mergeCell ref="S19:T19"/>
    <mergeCell ref="AY18:AZ18"/>
    <mergeCell ref="BA18:BB18"/>
    <mergeCell ref="BC18:BD18"/>
    <mergeCell ref="BE18:BF18"/>
    <mergeCell ref="BG18:BH18"/>
    <mergeCell ref="BI18:BJ18"/>
    <mergeCell ref="AM18:AN18"/>
    <mergeCell ref="AO18:AP18"/>
    <mergeCell ref="AQ18:AR18"/>
    <mergeCell ref="AS18:AT18"/>
    <mergeCell ref="AU18:AV18"/>
    <mergeCell ref="AW18:AX18"/>
    <mergeCell ref="AA18:AB18"/>
    <mergeCell ref="AC18:AD18"/>
    <mergeCell ref="AE18:AF18"/>
    <mergeCell ref="AG18:AH18"/>
    <mergeCell ref="AI18:AJ18"/>
    <mergeCell ref="AK18:AL18"/>
    <mergeCell ref="O18:P18"/>
    <mergeCell ref="Q18:R18"/>
    <mergeCell ref="S18:T18"/>
    <mergeCell ref="U18:V18"/>
    <mergeCell ref="W18:X18"/>
    <mergeCell ref="Y18:Z18"/>
    <mergeCell ref="BE19:BF19"/>
    <mergeCell ref="BG19:BH19"/>
    <mergeCell ref="BI19:BJ19"/>
    <mergeCell ref="BK17:BL17"/>
    <mergeCell ref="B18:C18"/>
    <mergeCell ref="E18:F18"/>
    <mergeCell ref="G18:H18"/>
    <mergeCell ref="I18:J18"/>
    <mergeCell ref="K18:L18"/>
    <mergeCell ref="M18:N18"/>
    <mergeCell ref="AS17:AT17"/>
    <mergeCell ref="AU17:AV17"/>
    <mergeCell ref="AW17:AX17"/>
    <mergeCell ref="AY17:AZ17"/>
    <mergeCell ref="BA17:BB17"/>
    <mergeCell ref="BC17:BD17"/>
    <mergeCell ref="AG17:AH17"/>
    <mergeCell ref="AI17:AJ17"/>
    <mergeCell ref="AK17:AL17"/>
    <mergeCell ref="AM17:AN17"/>
    <mergeCell ref="AO17:AP17"/>
    <mergeCell ref="AQ17:AR17"/>
    <mergeCell ref="U17:V17"/>
    <mergeCell ref="W17:X17"/>
    <mergeCell ref="Y17:Z17"/>
    <mergeCell ref="AA17:AB17"/>
    <mergeCell ref="AC17:AD17"/>
    <mergeCell ref="AE17:AF17"/>
    <mergeCell ref="BK18:BL18"/>
    <mergeCell ref="B17:C17"/>
    <mergeCell ref="E17:F17"/>
    <mergeCell ref="G17:H17"/>
    <mergeCell ref="I17:J17"/>
    <mergeCell ref="K17:L17"/>
    <mergeCell ref="M17:N17"/>
    <mergeCell ref="O17:P17"/>
    <mergeCell ref="Q17:R17"/>
    <mergeCell ref="S17:T17"/>
    <mergeCell ref="AY16:AZ16"/>
    <mergeCell ref="BA16:BB16"/>
    <mergeCell ref="BC16:BD16"/>
    <mergeCell ref="BE16:BF16"/>
    <mergeCell ref="BG16:BH16"/>
    <mergeCell ref="BI16:BJ16"/>
    <mergeCell ref="AM16:AN16"/>
    <mergeCell ref="AO16:AP16"/>
    <mergeCell ref="AQ16:AR16"/>
    <mergeCell ref="AS16:AT16"/>
    <mergeCell ref="AU16:AV16"/>
    <mergeCell ref="AW16:AX16"/>
    <mergeCell ref="AA16:AB16"/>
    <mergeCell ref="AC16:AD16"/>
    <mergeCell ref="AE16:AF16"/>
    <mergeCell ref="AG16:AH16"/>
    <mergeCell ref="AI16:AJ16"/>
    <mergeCell ref="AK16:AL16"/>
    <mergeCell ref="O16:P16"/>
    <mergeCell ref="Q16:R16"/>
    <mergeCell ref="S16:T16"/>
    <mergeCell ref="U16:V16"/>
    <mergeCell ref="W16:X16"/>
    <mergeCell ref="Y16:Z16"/>
    <mergeCell ref="BE17:BF17"/>
    <mergeCell ref="BG17:BH17"/>
    <mergeCell ref="BI17:BJ17"/>
    <mergeCell ref="BK15:BL15"/>
    <mergeCell ref="B16:C16"/>
    <mergeCell ref="E16:F16"/>
    <mergeCell ref="G16:H16"/>
    <mergeCell ref="I16:J16"/>
    <mergeCell ref="K16:L16"/>
    <mergeCell ref="M16:N16"/>
    <mergeCell ref="AS15:AT15"/>
    <mergeCell ref="AU15:AV15"/>
    <mergeCell ref="AW15:AX15"/>
    <mergeCell ref="AY15:AZ15"/>
    <mergeCell ref="BA15:BB15"/>
    <mergeCell ref="BC15:BD15"/>
    <mergeCell ref="AG15:AH15"/>
    <mergeCell ref="AI15:AJ15"/>
    <mergeCell ref="AK15:AL15"/>
    <mergeCell ref="AM15:AN15"/>
    <mergeCell ref="AO15:AP15"/>
    <mergeCell ref="AQ15:AR15"/>
    <mergeCell ref="U15:V15"/>
    <mergeCell ref="W15:X15"/>
    <mergeCell ref="Y15:Z15"/>
    <mergeCell ref="AA15:AB15"/>
    <mergeCell ref="AC15:AD15"/>
    <mergeCell ref="AE15:AF15"/>
    <mergeCell ref="BK16:BL16"/>
    <mergeCell ref="B15:C15"/>
    <mergeCell ref="E15:F15"/>
    <mergeCell ref="G15:H15"/>
    <mergeCell ref="I15:J15"/>
    <mergeCell ref="K15:L15"/>
    <mergeCell ref="M15:N15"/>
    <mergeCell ref="O15:P15"/>
    <mergeCell ref="Q15:R15"/>
    <mergeCell ref="S15:T15"/>
    <mergeCell ref="AY14:AZ14"/>
    <mergeCell ref="BA14:BB14"/>
    <mergeCell ref="BC14:BD14"/>
    <mergeCell ref="BE14:BF14"/>
    <mergeCell ref="BG14:BH14"/>
    <mergeCell ref="BI14:BJ14"/>
    <mergeCell ref="AM14:AN14"/>
    <mergeCell ref="AO14:AP14"/>
    <mergeCell ref="AQ14:AR14"/>
    <mergeCell ref="AS14:AT14"/>
    <mergeCell ref="AU14:AV14"/>
    <mergeCell ref="AW14:AX14"/>
    <mergeCell ref="AA14:AB14"/>
    <mergeCell ref="AC14:AD14"/>
    <mergeCell ref="AE14:AF14"/>
    <mergeCell ref="AG14:AH14"/>
    <mergeCell ref="AI14:AJ14"/>
    <mergeCell ref="AK14:AL14"/>
    <mergeCell ref="O14:P14"/>
    <mergeCell ref="Q14:R14"/>
    <mergeCell ref="S14:T14"/>
    <mergeCell ref="U14:V14"/>
    <mergeCell ref="W14:X14"/>
    <mergeCell ref="Y14:Z14"/>
    <mergeCell ref="BE15:BF15"/>
    <mergeCell ref="BG15:BH15"/>
    <mergeCell ref="BI15:BJ15"/>
    <mergeCell ref="BE13:BF13"/>
    <mergeCell ref="BG13:BH13"/>
    <mergeCell ref="BI13:BJ13"/>
    <mergeCell ref="BK13:BL13"/>
    <mergeCell ref="B14:C14"/>
    <mergeCell ref="E14:F14"/>
    <mergeCell ref="G14:H14"/>
    <mergeCell ref="I14:J14"/>
    <mergeCell ref="K14:L14"/>
    <mergeCell ref="M14:N14"/>
    <mergeCell ref="AS13:AT13"/>
    <mergeCell ref="AU13:AV13"/>
    <mergeCell ref="AW13:AX13"/>
    <mergeCell ref="AY13:AZ13"/>
    <mergeCell ref="BA13:BB13"/>
    <mergeCell ref="BC13:BD13"/>
    <mergeCell ref="AG13:AH13"/>
    <mergeCell ref="AI13:AJ13"/>
    <mergeCell ref="AK13:AL13"/>
    <mergeCell ref="AM13:AN13"/>
    <mergeCell ref="AO13:AP13"/>
    <mergeCell ref="AQ13:AR13"/>
    <mergeCell ref="U13:V13"/>
    <mergeCell ref="W13:X13"/>
    <mergeCell ref="Y13:Z13"/>
    <mergeCell ref="AA13:AB13"/>
    <mergeCell ref="AC13:AD13"/>
    <mergeCell ref="AE13:AF13"/>
    <mergeCell ref="BK14:BL14"/>
    <mergeCell ref="B12:D12"/>
    <mergeCell ref="E12:F12"/>
    <mergeCell ref="G12:H12"/>
    <mergeCell ref="I12:J12"/>
    <mergeCell ref="K12:L12"/>
    <mergeCell ref="M12:N12"/>
    <mergeCell ref="Y11:AB11"/>
    <mergeCell ref="AC11:AF11"/>
    <mergeCell ref="AG11:AJ11"/>
    <mergeCell ref="AK11:AN11"/>
    <mergeCell ref="AO11:AR11"/>
    <mergeCell ref="AS11:AV11"/>
    <mergeCell ref="BK12:BL12"/>
    <mergeCell ref="B13:D13"/>
    <mergeCell ref="E13:F13"/>
    <mergeCell ref="G13:H13"/>
    <mergeCell ref="I13:J13"/>
    <mergeCell ref="K13:L13"/>
    <mergeCell ref="M13:N13"/>
    <mergeCell ref="O13:P13"/>
    <mergeCell ref="Q13:R13"/>
    <mergeCell ref="S13:T13"/>
    <mergeCell ref="AY12:AZ12"/>
    <mergeCell ref="BA12:BB12"/>
    <mergeCell ref="BC12:BD12"/>
    <mergeCell ref="BE12:BF12"/>
    <mergeCell ref="BG12:BH12"/>
    <mergeCell ref="BI12:BJ12"/>
    <mergeCell ref="AM12:AN12"/>
    <mergeCell ref="AO12:AP12"/>
    <mergeCell ref="AQ12:AR12"/>
    <mergeCell ref="AS12:AT12"/>
    <mergeCell ref="E10:H10"/>
    <mergeCell ref="I10:L10"/>
    <mergeCell ref="M10:P10"/>
    <mergeCell ref="Q10:T10"/>
    <mergeCell ref="U10:X10"/>
    <mergeCell ref="Y9:AB9"/>
    <mergeCell ref="AC9:AF9"/>
    <mergeCell ref="AG9:AJ9"/>
    <mergeCell ref="AK9:AN9"/>
    <mergeCell ref="AO9:AR9"/>
    <mergeCell ref="AS9:AV9"/>
    <mergeCell ref="W12:X12"/>
    <mergeCell ref="Y12:Z12"/>
    <mergeCell ref="AW11:AZ11"/>
    <mergeCell ref="BA11:BD11"/>
    <mergeCell ref="BE11:BH11"/>
    <mergeCell ref="BI11:BL11"/>
    <mergeCell ref="AU12:AV12"/>
    <mergeCell ref="AW12:AX12"/>
    <mergeCell ref="AA12:AB12"/>
    <mergeCell ref="AC12:AD12"/>
    <mergeCell ref="AE12:AF12"/>
    <mergeCell ref="AG12:AH12"/>
    <mergeCell ref="AI12:AJ12"/>
    <mergeCell ref="AK12:AL12"/>
    <mergeCell ref="O12:P12"/>
    <mergeCell ref="Q12:R12"/>
    <mergeCell ref="S12:T12"/>
    <mergeCell ref="U12:V12"/>
    <mergeCell ref="E8:H8"/>
    <mergeCell ref="I8:L8"/>
    <mergeCell ref="M8:P8"/>
    <mergeCell ref="Q8:T8"/>
    <mergeCell ref="U8:X8"/>
    <mergeCell ref="Y7:AB7"/>
    <mergeCell ref="AC7:AF7"/>
    <mergeCell ref="AG7:AJ7"/>
    <mergeCell ref="AK7:AN7"/>
    <mergeCell ref="AO7:AR7"/>
    <mergeCell ref="AS7:AV7"/>
    <mergeCell ref="AW10:AZ10"/>
    <mergeCell ref="BA10:BD10"/>
    <mergeCell ref="BE10:BH10"/>
    <mergeCell ref="BI10:BL10"/>
    <mergeCell ref="B11:D11"/>
    <mergeCell ref="E11:H11"/>
    <mergeCell ref="I11:L11"/>
    <mergeCell ref="M11:P11"/>
    <mergeCell ref="Q11:T11"/>
    <mergeCell ref="U11:X11"/>
    <mergeCell ref="Y10:AB10"/>
    <mergeCell ref="AC10:AF10"/>
    <mergeCell ref="AG10:AJ10"/>
    <mergeCell ref="AK10:AN10"/>
    <mergeCell ref="AO10:AR10"/>
    <mergeCell ref="AS10:AV10"/>
    <mergeCell ref="AW9:AZ9"/>
    <mergeCell ref="BA9:BD9"/>
    <mergeCell ref="BE9:BH9"/>
    <mergeCell ref="BI9:BL9"/>
    <mergeCell ref="B10:D10"/>
    <mergeCell ref="B7:D7"/>
    <mergeCell ref="E7:H7"/>
    <mergeCell ref="I7:L7"/>
    <mergeCell ref="M7:P7"/>
    <mergeCell ref="Q7:T7"/>
    <mergeCell ref="U7:X7"/>
    <mergeCell ref="Q4:U4"/>
    <mergeCell ref="V4:AF4"/>
    <mergeCell ref="Q5:U5"/>
    <mergeCell ref="V5:Z5"/>
    <mergeCell ref="AB5:AF5"/>
    <mergeCell ref="AW8:AZ8"/>
    <mergeCell ref="BA8:BD8"/>
    <mergeCell ref="BE8:BH8"/>
    <mergeCell ref="BI8:BL8"/>
    <mergeCell ref="B9:D9"/>
    <mergeCell ref="E9:H9"/>
    <mergeCell ref="I9:L9"/>
    <mergeCell ref="M9:P9"/>
    <mergeCell ref="Q9:T9"/>
    <mergeCell ref="U9:X9"/>
    <mergeCell ref="Y8:AB8"/>
    <mergeCell ref="AC8:AF8"/>
    <mergeCell ref="AG8:AJ8"/>
    <mergeCell ref="AK8:AN8"/>
    <mergeCell ref="AO8:AR8"/>
    <mergeCell ref="AS8:AV8"/>
    <mergeCell ref="AW7:AZ7"/>
    <mergeCell ref="BA7:BD7"/>
    <mergeCell ref="BE7:BH7"/>
    <mergeCell ref="BI7:BL7"/>
    <mergeCell ref="B8:D8"/>
  </mergeCells>
  <phoneticPr fontId="1"/>
  <conditionalFormatting sqref="B15:C45">
    <cfRule type="cellIs" dxfId="14" priority="1" operator="greaterThan">
      <formula>$AB$5</formula>
    </cfRule>
  </conditionalFormatting>
  <conditionalFormatting sqref="D15:D45">
    <cfRule type="expression" dxfId="13" priority="3">
      <formula>WEEKDAY($B15)=1</formula>
    </cfRule>
    <cfRule type="expression" dxfId="12" priority="4">
      <formula>WEEKDAY($B15)=7</formula>
    </cfRule>
  </conditionalFormatting>
  <conditionalFormatting sqref="E12 G12 I12 K12 M12 O12 Q12 S12 U12 W12 Y12 AA12 AC12 AE12 AG12 AI12 AK12 AM12 AO12 AQ12 AS12 AU12 AW12 AY12 BA12 BC12 BE12 BG12 BI12 BK12">
    <cfRule type="containsBlanks" dxfId="11" priority="2">
      <formula>LEN(TRIM(E12))=0</formula>
    </cfRule>
  </conditionalFormatting>
  <conditionalFormatting sqref="V5:Z5 AB5:AF5">
    <cfRule type="containsBlanks" dxfId="10" priority="5">
      <formula>LEN(TRIM(V5))=0</formula>
    </cfRule>
  </conditionalFormatting>
  <printOptions horizontalCentered="1"/>
  <pageMargins left="0.51181102362204722" right="0.51181102362204722" top="0.55118110236220474" bottom="0.55118110236220474" header="0.31496062992125984" footer="0.31496062992125984"/>
  <pageSetup paperSize="9" scale="39" orientation="landscape" blackAndWhite="1" r:id="rId1"/>
  <headerFooter>
    <oddHeader>&amp;R自動入力用(会費対象外)</oddHeader>
  </headerFooter>
  <colBreaks count="1" manualBreakCount="1">
    <brk id="32" max="53"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02959-B06B-40E1-A394-013902373BED}">
  <sheetPr codeName="Sheet17">
    <tabColor theme="9" tint="0.79998168889431442"/>
    <pageSetUpPr fitToPage="1"/>
  </sheetPr>
  <dimension ref="A1:AH35"/>
  <sheetViews>
    <sheetView showGridLines="0" view="pageBreakPreview" zoomScaleNormal="100" zoomScaleSheetLayoutView="100" workbookViewId="0">
      <pane ySplit="1" topLeftCell="A2" activePane="bottomLeft" state="frozen"/>
      <selection activeCell="E17" sqref="E17:H17"/>
      <selection pane="bottomLeft" activeCell="Y2" sqref="Y2:AB2"/>
    </sheetView>
  </sheetViews>
  <sheetFormatPr defaultColWidth="4" defaultRowHeight="20.100000000000001" customHeight="1" x14ac:dyDescent="0.3"/>
  <cols>
    <col min="1" max="24" width="4" style="98"/>
    <col min="25" max="25" width="4.81640625" style="98" customWidth="1"/>
    <col min="26" max="27" width="4" style="98"/>
    <col min="28" max="28" width="5.26953125" style="98" customWidth="1"/>
    <col min="29" max="29" width="4" style="98"/>
    <col min="30" max="30" width="7.7265625" style="98" bestFit="1" customWidth="1"/>
    <col min="31" max="31" width="4" style="98"/>
    <col min="32" max="32" width="4" style="98" customWidth="1"/>
    <col min="33" max="33" width="4" style="98"/>
    <col min="34" max="34" width="5.90625" style="98" bestFit="1" customWidth="1"/>
    <col min="35" max="16384" width="4" style="98"/>
  </cols>
  <sheetData>
    <row r="1" spans="1:29" ht="34.200000000000003" customHeight="1" x14ac:dyDescent="0.3"/>
    <row r="2" spans="1:29" ht="18.899999999999999" customHeight="1" x14ac:dyDescent="0.3">
      <c r="U2" s="321" t="s">
        <v>28</v>
      </c>
      <c r="V2" s="321"/>
      <c r="W2" s="321"/>
      <c r="X2" s="321"/>
      <c r="Y2" s="356"/>
      <c r="Z2" s="356"/>
      <c r="AA2" s="356"/>
      <c r="AB2" s="356"/>
    </row>
    <row r="3" spans="1:29" ht="18.899999999999999" customHeight="1" x14ac:dyDescent="0.3">
      <c r="B3" s="517" t="s">
        <v>236</v>
      </c>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101"/>
    </row>
    <row r="4" spans="1:29" ht="18.899999999999999" customHeight="1" x14ac:dyDescent="0.3">
      <c r="A4" s="101"/>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7"/>
      <c r="AC4" s="101"/>
    </row>
    <row r="5" spans="1:29" ht="18.899999999999999" customHeight="1" x14ac:dyDescent="0.3"/>
    <row r="6" spans="1:29" ht="18.899999999999999" customHeight="1" x14ac:dyDescent="0.3">
      <c r="B6" s="357" t="s">
        <v>29</v>
      </c>
      <c r="C6" s="357"/>
      <c r="D6" s="357"/>
      <c r="E6" s="357"/>
      <c r="F6" s="357"/>
      <c r="G6" s="102"/>
      <c r="P6" s="121"/>
      <c r="Q6" s="359" t="s">
        <v>3</v>
      </c>
      <c r="R6" s="360"/>
      <c r="S6" s="360"/>
      <c r="T6" s="103" t="s">
        <v>34</v>
      </c>
      <c r="U6" s="363" t="str">
        <f t="array" ref="U6">IF('基本情報(必須)'!$D$4:$E$4="","",'基本情報(必須)'!$D$4:$E$4)</f>
        <v>111-1111</v>
      </c>
      <c r="V6" s="363"/>
      <c r="W6" s="363"/>
      <c r="X6" s="80"/>
      <c r="Y6" s="80"/>
      <c r="Z6" s="80"/>
      <c r="AA6" s="80"/>
      <c r="AB6" s="104"/>
    </row>
    <row r="7" spans="1:29" ht="18.899999999999999" customHeight="1" x14ac:dyDescent="0.2">
      <c r="B7" s="358"/>
      <c r="C7" s="358"/>
      <c r="D7" s="358"/>
      <c r="E7" s="358"/>
      <c r="F7" s="358"/>
      <c r="G7" s="364" t="s">
        <v>30</v>
      </c>
      <c r="H7" s="364"/>
      <c r="P7" s="121"/>
      <c r="Q7" s="361"/>
      <c r="R7" s="362"/>
      <c r="S7" s="362"/>
      <c r="T7" s="365" t="str">
        <f t="array" ref="T7">IF('基本情報(必須)'!$D$5:$E$5="","",'基本情報(必須)'!$D$5:$E$5)</f>
        <v>三重県鈴鹿市●●町●丁目●-●</v>
      </c>
      <c r="U7" s="365"/>
      <c r="V7" s="365"/>
      <c r="W7" s="365"/>
      <c r="X7" s="365"/>
      <c r="Y7" s="365"/>
      <c r="Z7" s="365"/>
      <c r="AA7" s="365"/>
      <c r="AB7" s="366"/>
    </row>
    <row r="8" spans="1:29" ht="18.899999999999999" customHeight="1" x14ac:dyDescent="0.3">
      <c r="P8" s="121"/>
      <c r="Q8" s="361"/>
      <c r="R8" s="362"/>
      <c r="S8" s="362"/>
      <c r="T8" s="365" t="str">
        <f t="array" ref="T8">IF('基本情報(必須)'!$D$6:$E$6="","",'基本情報(必須)'!$D$6:$E$6)</f>
        <v>鈴鹿ビル1階</v>
      </c>
      <c r="U8" s="365"/>
      <c r="V8" s="365"/>
      <c r="W8" s="365"/>
      <c r="X8" s="365"/>
      <c r="Y8" s="365"/>
      <c r="Z8" s="365"/>
      <c r="AA8" s="365"/>
      <c r="AB8" s="366"/>
    </row>
    <row r="9" spans="1:29" ht="18.899999999999999" customHeight="1" x14ac:dyDescent="0.3">
      <c r="P9" s="121"/>
      <c r="Q9" s="361" t="s">
        <v>31</v>
      </c>
      <c r="R9" s="362"/>
      <c r="S9" s="362"/>
      <c r="T9" s="365" t="str">
        <f t="array" ref="T9">IF('基本情報(必須)'!$D$3:$E$3="","",'基本情報(必須)'!$D$3:$E$3)</f>
        <v>株式会社●●</v>
      </c>
      <c r="U9" s="365"/>
      <c r="V9" s="365"/>
      <c r="W9" s="365"/>
      <c r="X9" s="365"/>
      <c r="Y9" s="365"/>
      <c r="Z9" s="365"/>
      <c r="AA9" s="365"/>
      <c r="AB9" s="366"/>
    </row>
    <row r="10" spans="1:29" ht="18.899999999999999" customHeight="1" x14ac:dyDescent="0.3">
      <c r="P10" s="121"/>
      <c r="Q10" s="361" t="s">
        <v>4</v>
      </c>
      <c r="R10" s="362"/>
      <c r="S10" s="362"/>
      <c r="T10" s="365" t="str">
        <f t="array" ref="T10">IF('基本情報(必須)'!$D$7:$E$7="","",'基本情報(必須)'!$D$7:$E$7)</f>
        <v>代表取締役　鈴鹿　一郎</v>
      </c>
      <c r="U10" s="365"/>
      <c r="V10" s="365"/>
      <c r="W10" s="365"/>
      <c r="X10" s="365"/>
      <c r="Y10" s="365"/>
      <c r="Z10" s="365"/>
      <c r="AA10" s="365"/>
      <c r="AB10" s="107" t="s">
        <v>33</v>
      </c>
    </row>
    <row r="11" spans="1:29" ht="18.899999999999999" customHeight="1" x14ac:dyDescent="0.3">
      <c r="P11" s="121"/>
      <c r="Q11" s="378" t="s">
        <v>32</v>
      </c>
      <c r="R11" s="379"/>
      <c r="S11" s="379"/>
      <c r="T11" s="380" t="str">
        <f t="array" ref="T11">IF('基本情報(必須)'!$D$8:$E$8="","",'基本情報(必須)'!$D$8:$E$8)</f>
        <v>T0000000000000</v>
      </c>
      <c r="U11" s="380"/>
      <c r="V11" s="380"/>
      <c r="W11" s="380"/>
      <c r="X11" s="380"/>
      <c r="Y11" s="380"/>
      <c r="Z11" s="380"/>
      <c r="AA11" s="380"/>
      <c r="AB11" s="381"/>
    </row>
    <row r="12" spans="1:29" ht="18.899999999999999" customHeight="1" x14ac:dyDescent="0.3">
      <c r="P12" s="121"/>
      <c r="Q12" s="322" t="s">
        <v>59</v>
      </c>
      <c r="R12" s="323"/>
      <c r="S12" s="324"/>
      <c r="T12" s="325" t="str">
        <f t="array" ref="T12">IF('基本情報(必須)'!$D$11:$E$11="","",'基本情報(必須)'!$D$11:$E$11)</f>
        <v>■■銀行</v>
      </c>
      <c r="U12" s="326"/>
      <c r="V12" s="326"/>
      <c r="W12" s="327"/>
      <c r="X12" s="375" t="str">
        <f t="array" ref="X12">IF('基本情報(必須)'!$D$13:$E$13="","",'基本情報(必須)'!$D$13:$E$13)</f>
        <v>普通</v>
      </c>
      <c r="Y12" s="376"/>
      <c r="Z12" s="325" t="str">
        <f t="array" ref="Z12">IF('基本情報(必須)'!$D$12:$E$12="","",'基本情報(必須)'!$D$12:$E$12)</f>
        <v>■■■支店</v>
      </c>
      <c r="AA12" s="326"/>
      <c r="AB12" s="327"/>
    </row>
    <row r="13" spans="1:29" ht="18.899999999999999" customHeight="1" x14ac:dyDescent="0.3">
      <c r="P13" s="121"/>
      <c r="Q13" s="322" t="s">
        <v>293</v>
      </c>
      <c r="R13" s="323"/>
      <c r="S13" s="324"/>
      <c r="T13" s="325" t="str">
        <f t="array" ref="T13">IF('基本情報(必須)'!D13:E13="","",'基本情報(必須)'!$D$13:$E$13)</f>
        <v>普通</v>
      </c>
      <c r="U13" s="326"/>
      <c r="V13" s="326"/>
      <c r="W13" s="327"/>
      <c r="X13" s="375" t="s">
        <v>294</v>
      </c>
      <c r="Y13" s="376"/>
      <c r="Z13" s="325">
        <f t="array" ref="Z13">IF('基本情報(必須)'!D14:E14="","",'基本情報(必須)'!D14:E14)</f>
        <v>1234567</v>
      </c>
      <c r="AA13" s="326"/>
      <c r="AB13" s="327"/>
    </row>
    <row r="14" spans="1:29" ht="18.899999999999999" customHeight="1" x14ac:dyDescent="0.3">
      <c r="P14" s="121"/>
      <c r="Q14" s="322" t="s">
        <v>60</v>
      </c>
      <c r="R14" s="323"/>
      <c r="S14" s="324"/>
      <c r="T14" s="325" t="str">
        <f t="array" ref="T14">IF('基本情報(必須)'!$D$15:$E$15="","",'基本情報(必須)'!$D$15:$E$15)</f>
        <v>株式会社●●</v>
      </c>
      <c r="U14" s="326"/>
      <c r="V14" s="326"/>
      <c r="W14" s="326"/>
      <c r="X14" s="326"/>
      <c r="Y14" s="326"/>
      <c r="Z14" s="326"/>
      <c r="AA14" s="326"/>
      <c r="AB14" s="327"/>
    </row>
    <row r="15" spans="1:29" ht="18.899999999999999" customHeight="1" x14ac:dyDescent="0.3">
      <c r="P15" s="121"/>
      <c r="Q15" s="322" t="s">
        <v>89</v>
      </c>
      <c r="R15" s="323"/>
      <c r="S15" s="324"/>
      <c r="T15" s="325" t="str">
        <f t="array" ref="T15">IF('基本情報(必須)'!$D$16:$E$16="","",'基本情報(必須)'!$D$16:$E$16)</f>
        <v>ｶ)●●</v>
      </c>
      <c r="U15" s="326"/>
      <c r="V15" s="326"/>
      <c r="W15" s="326"/>
      <c r="X15" s="326"/>
      <c r="Y15" s="326"/>
      <c r="Z15" s="326"/>
      <c r="AA15" s="326"/>
      <c r="AB15" s="327"/>
    </row>
    <row r="16" spans="1:29" ht="18.899999999999999" customHeight="1" x14ac:dyDescent="0.3">
      <c r="B16" s="826" t="s">
        <v>263</v>
      </c>
      <c r="C16" s="827"/>
      <c r="D16" s="827"/>
      <c r="E16" s="828"/>
      <c r="F16" s="829" t="str">
        <f>IF($H$16="","",INDEX(リスト!$C$3:$D$55,MATCH($H$16,リスト!$C$3:$C$55,0),2))</f>
        <v/>
      </c>
      <c r="G16" s="830"/>
      <c r="H16" s="830" t="str">
        <f>IFERROR(INDEX('基本情報(必須)'!$C$24:$L$38,MATCH(設定シート!$C$12,'基本情報(必須)'!$H$24:$H$38,0),2)&amp;"","")</f>
        <v/>
      </c>
      <c r="I16" s="830"/>
      <c r="J16" s="830"/>
      <c r="K16" s="831"/>
    </row>
    <row r="17" spans="2:30" ht="23.1" customHeight="1" x14ac:dyDescent="0.3">
      <c r="B17" s="461" t="s">
        <v>36</v>
      </c>
      <c r="C17" s="462"/>
      <c r="D17" s="462"/>
      <c r="E17" s="787"/>
      <c r="F17" s="786" t="s">
        <v>58</v>
      </c>
      <c r="G17" s="462"/>
      <c r="H17" s="462"/>
      <c r="I17" s="787"/>
      <c r="J17" s="786" t="s">
        <v>77</v>
      </c>
      <c r="K17" s="462"/>
      <c r="L17" s="462"/>
      <c r="M17" s="462"/>
      <c r="N17" s="462"/>
      <c r="O17" s="462"/>
      <c r="P17" s="462"/>
      <c r="Q17" s="462"/>
      <c r="R17" s="462"/>
      <c r="S17" s="462"/>
      <c r="T17" s="462"/>
      <c r="U17" s="787"/>
      <c r="V17" s="782" t="s">
        <v>87</v>
      </c>
      <c r="W17" s="323"/>
      <c r="X17" s="323"/>
      <c r="Y17" s="324"/>
      <c r="Z17" s="672" t="s">
        <v>41</v>
      </c>
      <c r="AA17" s="672"/>
      <c r="AB17" s="673"/>
    </row>
    <row r="18" spans="2:30" ht="23.1" customHeight="1" x14ac:dyDescent="0.3">
      <c r="B18" s="777"/>
      <c r="C18" s="778"/>
      <c r="D18" s="778"/>
      <c r="E18" s="779"/>
      <c r="F18" s="794"/>
      <c r="G18" s="778"/>
      <c r="H18" s="778"/>
      <c r="I18" s="779"/>
      <c r="J18" s="788"/>
      <c r="K18" s="789"/>
      <c r="L18" s="789"/>
      <c r="M18" s="789"/>
      <c r="N18" s="789"/>
      <c r="O18" s="789"/>
      <c r="P18" s="789"/>
      <c r="Q18" s="789"/>
      <c r="R18" s="789"/>
      <c r="S18" s="789"/>
      <c r="T18" s="789"/>
      <c r="U18" s="790"/>
      <c r="V18" s="783"/>
      <c r="W18" s="784"/>
      <c r="X18" s="784"/>
      <c r="Y18" s="785"/>
      <c r="Z18" s="780"/>
      <c r="AA18" s="780"/>
      <c r="AB18" s="781"/>
    </row>
    <row r="19" spans="2:30" ht="23.1" customHeight="1" x14ac:dyDescent="0.3">
      <c r="B19" s="777"/>
      <c r="C19" s="778"/>
      <c r="D19" s="778"/>
      <c r="E19" s="779"/>
      <c r="F19" s="794"/>
      <c r="G19" s="778"/>
      <c r="H19" s="778"/>
      <c r="I19" s="779"/>
      <c r="J19" s="788"/>
      <c r="K19" s="789"/>
      <c r="L19" s="789"/>
      <c r="M19" s="789"/>
      <c r="N19" s="789"/>
      <c r="O19" s="789"/>
      <c r="P19" s="789"/>
      <c r="Q19" s="789"/>
      <c r="R19" s="789"/>
      <c r="S19" s="789"/>
      <c r="T19" s="789"/>
      <c r="U19" s="790"/>
      <c r="V19" s="783"/>
      <c r="W19" s="784"/>
      <c r="X19" s="784"/>
      <c r="Y19" s="785"/>
      <c r="Z19" s="780"/>
      <c r="AA19" s="780"/>
      <c r="AB19" s="781"/>
    </row>
    <row r="20" spans="2:30" ht="23.1" customHeight="1" x14ac:dyDescent="0.3">
      <c r="B20" s="777"/>
      <c r="C20" s="778"/>
      <c r="D20" s="778"/>
      <c r="E20" s="779"/>
      <c r="F20" s="794"/>
      <c r="G20" s="778"/>
      <c r="H20" s="778"/>
      <c r="I20" s="779"/>
      <c r="J20" s="788"/>
      <c r="K20" s="789"/>
      <c r="L20" s="789"/>
      <c r="M20" s="789"/>
      <c r="N20" s="789"/>
      <c r="O20" s="789"/>
      <c r="P20" s="789"/>
      <c r="Q20" s="789"/>
      <c r="R20" s="789"/>
      <c r="S20" s="789"/>
      <c r="T20" s="789"/>
      <c r="U20" s="790"/>
      <c r="V20" s="783"/>
      <c r="W20" s="784"/>
      <c r="X20" s="784"/>
      <c r="Y20" s="785"/>
      <c r="Z20" s="780"/>
      <c r="AA20" s="780"/>
      <c r="AB20" s="781"/>
    </row>
    <row r="21" spans="2:30" ht="23.1" customHeight="1" x14ac:dyDescent="0.3">
      <c r="B21" s="777"/>
      <c r="C21" s="778"/>
      <c r="D21" s="778"/>
      <c r="E21" s="779"/>
      <c r="F21" s="794"/>
      <c r="G21" s="778"/>
      <c r="H21" s="778"/>
      <c r="I21" s="779"/>
      <c r="J21" s="788"/>
      <c r="K21" s="789"/>
      <c r="L21" s="789"/>
      <c r="M21" s="789"/>
      <c r="N21" s="789"/>
      <c r="O21" s="789"/>
      <c r="P21" s="789"/>
      <c r="Q21" s="789"/>
      <c r="R21" s="789"/>
      <c r="S21" s="789"/>
      <c r="T21" s="789"/>
      <c r="U21" s="790"/>
      <c r="V21" s="783"/>
      <c r="W21" s="784"/>
      <c r="X21" s="784"/>
      <c r="Y21" s="785"/>
      <c r="Z21" s="780"/>
      <c r="AA21" s="780"/>
      <c r="AB21" s="781"/>
    </row>
    <row r="22" spans="2:30" ht="23.1" customHeight="1" x14ac:dyDescent="0.3">
      <c r="B22" s="791" t="s">
        <v>134</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3"/>
    </row>
    <row r="23" spans="2:30" ht="23.1" customHeight="1" x14ac:dyDescent="0.3">
      <c r="B23" s="461" t="s">
        <v>36</v>
      </c>
      <c r="C23" s="462"/>
      <c r="D23" s="462"/>
      <c r="E23" s="787"/>
      <c r="F23" s="786" t="s">
        <v>58</v>
      </c>
      <c r="G23" s="462"/>
      <c r="H23" s="462"/>
      <c r="I23" s="787"/>
      <c r="J23" s="786" t="s">
        <v>77</v>
      </c>
      <c r="K23" s="462"/>
      <c r="L23" s="462"/>
      <c r="M23" s="462"/>
      <c r="N23" s="462"/>
      <c r="O23" s="462"/>
      <c r="P23" s="462"/>
      <c r="Q23" s="462"/>
      <c r="R23" s="462"/>
      <c r="S23" s="462"/>
      <c r="T23" s="462"/>
      <c r="U23" s="787"/>
      <c r="V23" s="782" t="s">
        <v>135</v>
      </c>
      <c r="W23" s="323"/>
      <c r="X23" s="323"/>
      <c r="Y23" s="323"/>
      <c r="Z23" s="672" t="s">
        <v>41</v>
      </c>
      <c r="AA23" s="672"/>
      <c r="AB23" s="673"/>
    </row>
    <row r="24" spans="2:30" ht="23.1" customHeight="1" x14ac:dyDescent="0.3">
      <c r="B24" s="777"/>
      <c r="C24" s="778"/>
      <c r="D24" s="778"/>
      <c r="E24" s="779"/>
      <c r="F24" s="794"/>
      <c r="G24" s="778"/>
      <c r="H24" s="778"/>
      <c r="I24" s="779"/>
      <c r="J24" s="788"/>
      <c r="K24" s="789"/>
      <c r="L24" s="789"/>
      <c r="M24" s="789"/>
      <c r="N24" s="789"/>
      <c r="O24" s="789"/>
      <c r="P24" s="789"/>
      <c r="Q24" s="789"/>
      <c r="R24" s="789"/>
      <c r="S24" s="789"/>
      <c r="T24" s="789"/>
      <c r="U24" s="790"/>
      <c r="V24" s="783"/>
      <c r="W24" s="784"/>
      <c r="X24" s="784"/>
      <c r="Y24" s="784"/>
      <c r="Z24" s="794"/>
      <c r="AA24" s="778"/>
      <c r="AB24" s="797"/>
    </row>
    <row r="25" spans="2:30" ht="23.1" customHeight="1" x14ac:dyDescent="0.3">
      <c r="B25" s="777"/>
      <c r="C25" s="778"/>
      <c r="D25" s="778"/>
      <c r="E25" s="779"/>
      <c r="F25" s="794"/>
      <c r="G25" s="778"/>
      <c r="H25" s="778"/>
      <c r="I25" s="779"/>
      <c r="J25" s="788"/>
      <c r="K25" s="789"/>
      <c r="L25" s="789"/>
      <c r="M25" s="789"/>
      <c r="N25" s="789"/>
      <c r="O25" s="789"/>
      <c r="P25" s="789"/>
      <c r="Q25" s="789"/>
      <c r="R25" s="789"/>
      <c r="S25" s="789"/>
      <c r="T25" s="789"/>
      <c r="U25" s="790"/>
      <c r="V25" s="783"/>
      <c r="W25" s="784"/>
      <c r="X25" s="784"/>
      <c r="Y25" s="784"/>
      <c r="Z25" s="794"/>
      <c r="AA25" s="778"/>
      <c r="AB25" s="797"/>
    </row>
    <row r="26" spans="2:30" ht="23.1" customHeight="1" thickBot="1" x14ac:dyDescent="0.35">
      <c r="B26" s="777"/>
      <c r="C26" s="778"/>
      <c r="D26" s="778"/>
      <c r="E26" s="779"/>
      <c r="F26" s="794"/>
      <c r="G26" s="778"/>
      <c r="H26" s="778"/>
      <c r="I26" s="779"/>
      <c r="J26" s="807"/>
      <c r="K26" s="808"/>
      <c r="L26" s="808"/>
      <c r="M26" s="808"/>
      <c r="N26" s="808"/>
      <c r="O26" s="808"/>
      <c r="P26" s="808"/>
      <c r="Q26" s="808"/>
      <c r="R26" s="808"/>
      <c r="S26" s="808"/>
      <c r="T26" s="808"/>
      <c r="U26" s="809"/>
      <c r="V26" s="805"/>
      <c r="W26" s="806"/>
      <c r="X26" s="806"/>
      <c r="Y26" s="806"/>
      <c r="Z26" s="798"/>
      <c r="AA26" s="799"/>
      <c r="AB26" s="800"/>
    </row>
    <row r="27" spans="2:30" ht="23.1" customHeight="1" x14ac:dyDescent="0.3">
      <c r="B27" s="99"/>
      <c r="C27" s="99"/>
      <c r="D27" s="99"/>
      <c r="E27" s="99"/>
      <c r="F27" s="99"/>
      <c r="G27" s="99"/>
      <c r="H27" s="99"/>
      <c r="I27" s="99"/>
      <c r="J27" s="795">
        <v>0.1</v>
      </c>
      <c r="K27" s="796"/>
      <c r="L27" s="796"/>
      <c r="M27" s="796"/>
      <c r="N27" s="796"/>
      <c r="O27" s="796"/>
      <c r="P27" s="796"/>
      <c r="Q27" s="796"/>
      <c r="R27" s="796"/>
      <c r="S27" s="796"/>
      <c r="T27" s="821" t="s">
        <v>71</v>
      </c>
      <c r="U27" s="822"/>
      <c r="V27" s="812">
        <f>SUM(V18:Y23)</f>
        <v>0</v>
      </c>
      <c r="W27" s="813"/>
      <c r="X27" s="813"/>
      <c r="Y27" s="813"/>
      <c r="Z27" s="813"/>
      <c r="AA27" s="813"/>
      <c r="AB27" s="814"/>
    </row>
    <row r="28" spans="2:30" ht="23.1" customHeight="1" thickBot="1" x14ac:dyDescent="0.35">
      <c r="B28" s="99"/>
      <c r="C28" s="99"/>
      <c r="D28" s="99"/>
      <c r="E28" s="99"/>
      <c r="F28" s="99"/>
      <c r="G28" s="99"/>
      <c r="H28" s="99"/>
      <c r="I28" s="99"/>
      <c r="J28" s="810" t="s">
        <v>138</v>
      </c>
      <c r="K28" s="811"/>
      <c r="L28" s="811"/>
      <c r="M28" s="811"/>
      <c r="N28" s="811"/>
      <c r="O28" s="811"/>
      <c r="P28" s="811"/>
      <c r="Q28" s="811"/>
      <c r="R28" s="811"/>
      <c r="S28" s="811"/>
      <c r="T28" s="122" t="s">
        <v>88</v>
      </c>
      <c r="U28" s="122"/>
      <c r="V28" s="815">
        <f>J27*V27</f>
        <v>0</v>
      </c>
      <c r="W28" s="816"/>
      <c r="X28" s="816"/>
      <c r="Y28" s="816"/>
      <c r="Z28" s="816"/>
      <c r="AA28" s="816"/>
      <c r="AB28" s="817"/>
    </row>
    <row r="29" spans="2:30" ht="23.1" customHeight="1" thickTop="1" thickBot="1" x14ac:dyDescent="0.35">
      <c r="B29" s="99"/>
      <c r="C29" s="99"/>
      <c r="D29" s="99"/>
      <c r="E29" s="99"/>
      <c r="F29" s="99"/>
      <c r="G29" s="99"/>
      <c r="H29" s="99"/>
      <c r="I29" s="99"/>
      <c r="J29" s="123"/>
      <c r="K29" s="124"/>
      <c r="L29" s="124"/>
      <c r="M29" s="124"/>
      <c r="N29" s="124"/>
      <c r="O29" s="124"/>
      <c r="P29" s="124"/>
      <c r="Q29" s="124"/>
      <c r="R29" s="124"/>
      <c r="S29" s="124" t="s">
        <v>136</v>
      </c>
      <c r="T29" s="801" t="s">
        <v>71</v>
      </c>
      <c r="U29" s="802"/>
      <c r="V29" s="823">
        <f>SUM(V24:Y26)</f>
        <v>0</v>
      </c>
      <c r="W29" s="824"/>
      <c r="X29" s="824"/>
      <c r="Y29" s="824"/>
      <c r="Z29" s="824"/>
      <c r="AA29" s="824"/>
      <c r="AB29" s="825"/>
    </row>
    <row r="30" spans="2:30" ht="23.1" customHeight="1" thickTop="1" thickBot="1" x14ac:dyDescent="0.35">
      <c r="B30" s="99"/>
      <c r="C30" s="99"/>
      <c r="D30" s="99"/>
      <c r="E30" s="99"/>
      <c r="F30" s="99"/>
      <c r="G30" s="99"/>
      <c r="H30" s="99"/>
      <c r="I30" s="99"/>
      <c r="J30" s="135"/>
      <c r="K30" s="136"/>
      <c r="L30" s="136"/>
      <c r="M30" s="136"/>
      <c r="N30" s="136"/>
      <c r="O30" s="136"/>
      <c r="P30" s="136"/>
      <c r="Q30" s="136"/>
      <c r="R30" s="136"/>
      <c r="S30" s="137" t="s">
        <v>137</v>
      </c>
      <c r="T30" s="803" t="s">
        <v>71</v>
      </c>
      <c r="U30" s="804"/>
      <c r="V30" s="818">
        <f>SUM(V27:AB28)</f>
        <v>0</v>
      </c>
      <c r="W30" s="819"/>
      <c r="X30" s="819"/>
      <c r="Y30" s="819"/>
      <c r="Z30" s="819"/>
      <c r="AA30" s="819"/>
      <c r="AB30" s="820"/>
      <c r="AD30" s="125"/>
    </row>
    <row r="33" spans="22:34" ht="20.100000000000001" customHeight="1" x14ac:dyDescent="0.3">
      <c r="V33" s="99"/>
      <c r="W33" s="99"/>
      <c r="X33" s="117"/>
      <c r="Y33" s="117"/>
      <c r="Z33" s="117"/>
      <c r="AA33" s="117"/>
      <c r="AB33" s="117"/>
      <c r="AH33" s="125"/>
    </row>
    <row r="34" spans="22:34" ht="20.100000000000001" customHeight="1" x14ac:dyDescent="0.3">
      <c r="V34" s="126"/>
      <c r="W34" s="126"/>
      <c r="X34" s="117"/>
      <c r="Y34" s="117"/>
      <c r="Z34" s="117"/>
      <c r="AA34" s="117"/>
      <c r="AB34" s="117"/>
    </row>
    <row r="35" spans="22:34" ht="20.100000000000001" customHeight="1" x14ac:dyDescent="0.3">
      <c r="V35" s="126"/>
      <c r="W35" s="126"/>
      <c r="X35" s="117"/>
      <c r="Y35" s="117"/>
      <c r="Z35" s="117"/>
      <c r="AA35" s="117"/>
      <c r="AB35" s="117"/>
    </row>
  </sheetData>
  <sheetProtection algorithmName="SHA-512" hashValue="+iNqRTGfZZV1PDfOSyVIo9n30HU9Ny8m09lqtBR/EARSQdGuNuH1ww/l/106aa+/bNNur9io9r7IQSB0MrKPyg==" saltValue="DY3TmPvU+y98xy7aaItLEA==" spinCount="100000" sheet="1" formatCells="0" formatColumns="0" formatRows="0" insertColumns="0" insertRows="0" deleteColumns="0" deleteRows="0" sort="0" autoFilter="0"/>
  <mergeCells count="85">
    <mergeCell ref="B16:E16"/>
    <mergeCell ref="F16:G16"/>
    <mergeCell ref="H16:K16"/>
    <mergeCell ref="T15:AB15"/>
    <mergeCell ref="Q6:S8"/>
    <mergeCell ref="T7:AB7"/>
    <mergeCell ref="T8:AB8"/>
    <mergeCell ref="Q9:S9"/>
    <mergeCell ref="T9:AB9"/>
    <mergeCell ref="Q10:S10"/>
    <mergeCell ref="T10:AA10"/>
    <mergeCell ref="Q11:S11"/>
    <mergeCell ref="T11:AB11"/>
    <mergeCell ref="Q12:S12"/>
    <mergeCell ref="T12:W12"/>
    <mergeCell ref="Q14:S14"/>
    <mergeCell ref="Q15:S15"/>
    <mergeCell ref="T29:U29"/>
    <mergeCell ref="T30:U30"/>
    <mergeCell ref="V24:Y24"/>
    <mergeCell ref="V25:Y25"/>
    <mergeCell ref="V26:Y26"/>
    <mergeCell ref="J24:U24"/>
    <mergeCell ref="J25:U25"/>
    <mergeCell ref="J26:U26"/>
    <mergeCell ref="J28:S28"/>
    <mergeCell ref="V27:AB27"/>
    <mergeCell ref="V28:AB28"/>
    <mergeCell ref="V30:AB30"/>
    <mergeCell ref="T27:U27"/>
    <mergeCell ref="V29:AB29"/>
    <mergeCell ref="Z24:AB24"/>
    <mergeCell ref="Z25:AB25"/>
    <mergeCell ref="Z26:AB26"/>
    <mergeCell ref="J20:U20"/>
    <mergeCell ref="J21:U21"/>
    <mergeCell ref="V20:Y20"/>
    <mergeCell ref="V21:Y21"/>
    <mergeCell ref="Z23:AB23"/>
    <mergeCell ref="J27:S27"/>
    <mergeCell ref="B23:E23"/>
    <mergeCell ref="F23:I23"/>
    <mergeCell ref="B24:E24"/>
    <mergeCell ref="F24:I24"/>
    <mergeCell ref="B25:E25"/>
    <mergeCell ref="F25:I25"/>
    <mergeCell ref="B26:E26"/>
    <mergeCell ref="F26:I26"/>
    <mergeCell ref="J17:U17"/>
    <mergeCell ref="J18:U18"/>
    <mergeCell ref="J19:U19"/>
    <mergeCell ref="B22:AB22"/>
    <mergeCell ref="V23:Y23"/>
    <mergeCell ref="J23:U23"/>
    <mergeCell ref="V19:Y19"/>
    <mergeCell ref="F17:I17"/>
    <mergeCell ref="F18:I18"/>
    <mergeCell ref="F19:I19"/>
    <mergeCell ref="F20:I20"/>
    <mergeCell ref="F21:I21"/>
    <mergeCell ref="B17:E17"/>
    <mergeCell ref="B18:E18"/>
    <mergeCell ref="B19:E19"/>
    <mergeCell ref="B20:E20"/>
    <mergeCell ref="B21:E21"/>
    <mergeCell ref="U2:X2"/>
    <mergeCell ref="B3:AB4"/>
    <mergeCell ref="X12:Y12"/>
    <mergeCell ref="Z12:AB12"/>
    <mergeCell ref="B6:F7"/>
    <mergeCell ref="U6:W6"/>
    <mergeCell ref="Y2:AB2"/>
    <mergeCell ref="Z21:AB21"/>
    <mergeCell ref="Z19:AB19"/>
    <mergeCell ref="Z20:AB20"/>
    <mergeCell ref="Z17:AB17"/>
    <mergeCell ref="Z18:AB18"/>
    <mergeCell ref="V17:Y17"/>
    <mergeCell ref="V18:Y18"/>
    <mergeCell ref="T14:AB14"/>
    <mergeCell ref="Q13:S13"/>
    <mergeCell ref="T13:W13"/>
    <mergeCell ref="X13:Y13"/>
    <mergeCell ref="Z13:AB13"/>
    <mergeCell ref="G7:H7"/>
  </mergeCells>
  <phoneticPr fontId="1"/>
  <conditionalFormatting sqref="B18:B21 F18:F21 J18:J21 V18:V21 Z18:AB21 V24:V26">
    <cfRule type="containsBlanks" dxfId="9" priority="3">
      <formula>LEN(TRIM(B18))=0</formula>
    </cfRule>
  </conditionalFormatting>
  <conditionalFormatting sqref="B24:B26 F24:F26 J24:J26 Z24:Z26">
    <cfRule type="containsBlanks" dxfId="8" priority="1">
      <formula>LEN(TRIM(B24))=0</formula>
    </cfRule>
  </conditionalFormatting>
  <conditionalFormatting sqref="Y2">
    <cfRule type="expression" dxfId="7" priority="2">
      <formula>$Y$2=""</formula>
    </cfRule>
  </conditionalFormatting>
  <printOptions horizontalCentered="1"/>
  <pageMargins left="0.51181102362204722" right="0.51181102362204722" top="0.55118110236220474" bottom="0.55118110236220474" header="0.31496062992125984" footer="0.31496062992125984"/>
  <pageSetup paperSize="9" scale="81" orientation="landscape" blackAndWhite="1" r:id="rId1"/>
  <headerFooter>
    <oddHeader>&amp;R自動入力用</oddHeader>
  </headerFooter>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8AEF0-32BF-48DF-B196-FCB4B14DFDAB}">
  <sheetPr>
    <tabColor theme="9" tint="0.79998168889431442"/>
    <pageSetUpPr fitToPage="1"/>
  </sheetPr>
  <dimension ref="A1:AI55"/>
  <sheetViews>
    <sheetView showGridLines="0" showZeros="0" view="pageBreakPreview" zoomScale="85" zoomScaleNormal="70" zoomScaleSheetLayoutView="85" workbookViewId="0">
      <pane xSplit="4" ySplit="13" topLeftCell="E14" activePane="bottomRight" state="frozen"/>
      <selection activeCell="C24" sqref="C24"/>
      <selection pane="topRight" activeCell="C24" sqref="C24"/>
      <selection pane="bottomLeft" activeCell="C24" sqref="C24"/>
      <selection pane="bottomRight" activeCell="V5" sqref="V5:Z5"/>
    </sheetView>
  </sheetViews>
  <sheetFormatPr defaultColWidth="4.08984375" defaultRowHeight="23.1" customHeight="1" x14ac:dyDescent="0.3"/>
  <cols>
    <col min="1" max="1" width="1.90625" style="4" customWidth="1"/>
    <col min="2" max="16384" width="4.08984375" style="4"/>
  </cols>
  <sheetData>
    <row r="1" spans="1:32" ht="23.1" customHeight="1" x14ac:dyDescent="0.3">
      <c r="B1" s="600" t="s">
        <v>291</v>
      </c>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row>
    <row r="2" spans="1:32" ht="23.1" customHeight="1" x14ac:dyDescent="0.3">
      <c r="A2" s="6"/>
      <c r="B2" s="600"/>
      <c r="C2" s="600"/>
      <c r="D2" s="600"/>
      <c r="E2" s="600"/>
      <c r="F2" s="600"/>
      <c r="G2" s="600"/>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row>
    <row r="3" spans="1:32" ht="23.1" customHeight="1" x14ac:dyDescent="0.3">
      <c r="A3" s="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32" ht="23.1" customHeight="1" x14ac:dyDescent="0.3">
      <c r="Q4" s="742" t="s">
        <v>31</v>
      </c>
      <c r="R4" s="743"/>
      <c r="S4" s="743"/>
      <c r="T4" s="743"/>
      <c r="U4" s="743"/>
      <c r="V4" s="746" t="str">
        <f>'基本情報(必須)'!$D$3</f>
        <v>株式会社●●</v>
      </c>
      <c r="W4" s="746"/>
      <c r="X4" s="746"/>
      <c r="Y4" s="746"/>
      <c r="Z4" s="746"/>
      <c r="AA4" s="746"/>
      <c r="AB4" s="746"/>
      <c r="AC4" s="746"/>
      <c r="AD4" s="746"/>
      <c r="AE4" s="746"/>
      <c r="AF4" s="747"/>
    </row>
    <row r="5" spans="1:32" ht="23.1" customHeight="1" x14ac:dyDescent="0.3">
      <c r="Q5" s="742" t="s">
        <v>64</v>
      </c>
      <c r="R5" s="743"/>
      <c r="S5" s="743"/>
      <c r="T5" s="743"/>
      <c r="U5" s="743"/>
      <c r="V5" s="740"/>
      <c r="W5" s="740"/>
      <c r="X5" s="740"/>
      <c r="Y5" s="740"/>
      <c r="Z5" s="741"/>
      <c r="AA5" s="118" t="s">
        <v>65</v>
      </c>
      <c r="AB5" s="738"/>
      <c r="AC5" s="738"/>
      <c r="AD5" s="738"/>
      <c r="AE5" s="738"/>
      <c r="AF5" s="739"/>
    </row>
    <row r="7" spans="1:32" ht="23.1" customHeight="1" x14ac:dyDescent="0.3">
      <c r="B7" s="375" t="s">
        <v>66</v>
      </c>
      <c r="C7" s="601"/>
      <c r="D7" s="376"/>
      <c r="E7" s="376">
        <v>1</v>
      </c>
      <c r="F7" s="614"/>
      <c r="G7" s="614"/>
      <c r="H7" s="637"/>
      <c r="I7" s="376">
        <v>2</v>
      </c>
      <c r="J7" s="614"/>
      <c r="K7" s="614"/>
      <c r="L7" s="637"/>
      <c r="M7" s="376">
        <v>3</v>
      </c>
      <c r="N7" s="614"/>
      <c r="O7" s="614"/>
      <c r="P7" s="637"/>
      <c r="Q7" s="376">
        <v>4</v>
      </c>
      <c r="R7" s="614"/>
      <c r="S7" s="614"/>
      <c r="T7" s="637"/>
      <c r="U7" s="376">
        <v>5</v>
      </c>
      <c r="V7" s="614"/>
      <c r="W7" s="614"/>
      <c r="X7" s="637"/>
      <c r="Y7" s="376">
        <v>6</v>
      </c>
      <c r="Z7" s="614"/>
      <c r="AA7" s="614"/>
      <c r="AB7" s="637"/>
      <c r="AC7" s="376">
        <v>7</v>
      </c>
      <c r="AD7" s="614"/>
      <c r="AE7" s="614"/>
      <c r="AF7" s="637"/>
    </row>
    <row r="8" spans="1:32" ht="23.1" customHeight="1" x14ac:dyDescent="0.3">
      <c r="B8" s="375" t="s">
        <v>79</v>
      </c>
      <c r="C8" s="601"/>
      <c r="D8" s="376"/>
      <c r="E8" s="617"/>
      <c r="F8" s="557"/>
      <c r="G8" s="557"/>
      <c r="H8" s="732"/>
      <c r="I8" s="617"/>
      <c r="J8" s="557"/>
      <c r="K8" s="557"/>
      <c r="L8" s="732"/>
      <c r="M8" s="617"/>
      <c r="N8" s="557"/>
      <c r="O8" s="557"/>
      <c r="P8" s="732"/>
      <c r="Q8" s="617"/>
      <c r="R8" s="557"/>
      <c r="S8" s="557"/>
      <c r="T8" s="732"/>
      <c r="U8" s="617"/>
      <c r="V8" s="557"/>
      <c r="W8" s="557"/>
      <c r="X8" s="732"/>
      <c r="Y8" s="617"/>
      <c r="Z8" s="557"/>
      <c r="AA8" s="557"/>
      <c r="AB8" s="732"/>
      <c r="AC8" s="617"/>
      <c r="AD8" s="557"/>
      <c r="AE8" s="557"/>
      <c r="AF8" s="732"/>
    </row>
    <row r="9" spans="1:32" ht="23.1" customHeight="1" x14ac:dyDescent="0.3">
      <c r="B9" s="375" t="s">
        <v>36</v>
      </c>
      <c r="C9" s="601"/>
      <c r="D9" s="376"/>
      <c r="E9" s="617"/>
      <c r="F9" s="557"/>
      <c r="G9" s="557"/>
      <c r="H9" s="732"/>
      <c r="I9" s="617"/>
      <c r="J9" s="557"/>
      <c r="K9" s="557"/>
      <c r="L9" s="732"/>
      <c r="M9" s="617"/>
      <c r="N9" s="557"/>
      <c r="O9" s="557"/>
      <c r="P9" s="732"/>
      <c r="Q9" s="617"/>
      <c r="R9" s="557"/>
      <c r="S9" s="557"/>
      <c r="T9" s="732"/>
      <c r="U9" s="617"/>
      <c r="V9" s="557"/>
      <c r="W9" s="557"/>
      <c r="X9" s="732"/>
      <c r="Y9" s="617"/>
      <c r="Z9" s="557"/>
      <c r="AA9" s="557"/>
      <c r="AB9" s="732"/>
      <c r="AC9" s="617"/>
      <c r="AD9" s="557"/>
      <c r="AE9" s="557"/>
      <c r="AF9" s="732"/>
    </row>
    <row r="10" spans="1:32" ht="23.1" customHeight="1" x14ac:dyDescent="0.3">
      <c r="B10" s="375" t="s">
        <v>58</v>
      </c>
      <c r="C10" s="601"/>
      <c r="D10" s="376"/>
      <c r="E10" s="617"/>
      <c r="F10" s="557"/>
      <c r="G10" s="557"/>
      <c r="H10" s="732"/>
      <c r="I10" s="617"/>
      <c r="J10" s="557"/>
      <c r="K10" s="557"/>
      <c r="L10" s="732"/>
      <c r="M10" s="617"/>
      <c r="N10" s="557"/>
      <c r="O10" s="557"/>
      <c r="P10" s="732"/>
      <c r="Q10" s="617"/>
      <c r="R10" s="557"/>
      <c r="S10" s="557"/>
      <c r="T10" s="732"/>
      <c r="U10" s="617"/>
      <c r="V10" s="557"/>
      <c r="W10" s="557"/>
      <c r="X10" s="732"/>
      <c r="Y10" s="617"/>
      <c r="Z10" s="557"/>
      <c r="AA10" s="557"/>
      <c r="AB10" s="732"/>
      <c r="AC10" s="617"/>
      <c r="AD10" s="557"/>
      <c r="AE10" s="557"/>
      <c r="AF10" s="732"/>
    </row>
    <row r="11" spans="1:32" ht="23.1" customHeight="1" thickBot="1" x14ac:dyDescent="0.35">
      <c r="B11" s="375" t="s">
        <v>41</v>
      </c>
      <c r="C11" s="601"/>
      <c r="D11" s="376"/>
      <c r="E11" s="617"/>
      <c r="F11" s="557"/>
      <c r="G11" s="557"/>
      <c r="H11" s="732"/>
      <c r="I11" s="617"/>
      <c r="J11" s="557"/>
      <c r="K11" s="557"/>
      <c r="L11" s="732"/>
      <c r="M11" s="617"/>
      <c r="N11" s="557"/>
      <c r="O11" s="557"/>
      <c r="P11" s="732"/>
      <c r="Q11" s="617"/>
      <c r="R11" s="557"/>
      <c r="S11" s="557"/>
      <c r="T11" s="732"/>
      <c r="U11" s="617"/>
      <c r="V11" s="557"/>
      <c r="W11" s="557"/>
      <c r="X11" s="732"/>
      <c r="Y11" s="617"/>
      <c r="Z11" s="557"/>
      <c r="AA11" s="557"/>
      <c r="AB11" s="732"/>
      <c r="AC11" s="617"/>
      <c r="AD11" s="557"/>
      <c r="AE11" s="557"/>
      <c r="AF11" s="732"/>
    </row>
    <row r="12" spans="1:32" ht="23.1" customHeight="1" thickTop="1" x14ac:dyDescent="0.3">
      <c r="B12" s="618" t="s">
        <v>71</v>
      </c>
      <c r="C12" s="619"/>
      <c r="D12" s="620"/>
      <c r="E12" s="832">
        <f>SUM(E14:F44)</f>
        <v>0</v>
      </c>
      <c r="F12" s="833"/>
      <c r="G12" s="833"/>
      <c r="H12" s="621"/>
      <c r="I12" s="832">
        <f t="shared" ref="I12" si="0">SUM(I14:J44)</f>
        <v>0</v>
      </c>
      <c r="J12" s="833"/>
      <c r="K12" s="833"/>
      <c r="L12" s="621"/>
      <c r="M12" s="832">
        <f t="shared" ref="M12" si="1">SUM(M14:N44)</f>
        <v>0</v>
      </c>
      <c r="N12" s="833"/>
      <c r="O12" s="833"/>
      <c r="P12" s="621"/>
      <c r="Q12" s="832">
        <f t="shared" ref="Q12" si="2">SUM(Q14:R44)</f>
        <v>0</v>
      </c>
      <c r="R12" s="833"/>
      <c r="S12" s="833"/>
      <c r="T12" s="621"/>
      <c r="U12" s="832">
        <f t="shared" ref="U12" si="3">SUM(U14:V44)</f>
        <v>0</v>
      </c>
      <c r="V12" s="833"/>
      <c r="W12" s="833"/>
      <c r="X12" s="621"/>
      <c r="Y12" s="832">
        <f t="shared" ref="Y12" si="4">SUM(Y14:Z44)</f>
        <v>0</v>
      </c>
      <c r="Z12" s="833"/>
      <c r="AA12" s="833"/>
      <c r="AB12" s="621"/>
      <c r="AC12" s="832">
        <f t="shared" ref="AC12" si="5">SUM(AC14:AD44)</f>
        <v>0</v>
      </c>
      <c r="AD12" s="833"/>
      <c r="AE12" s="833"/>
      <c r="AF12" s="621"/>
    </row>
    <row r="13" spans="1:32" ht="22.8" customHeight="1" x14ac:dyDescent="0.3">
      <c r="B13" s="615" t="s">
        <v>67</v>
      </c>
      <c r="C13" s="616"/>
      <c r="D13" s="5" t="s">
        <v>68</v>
      </c>
      <c r="E13" s="375" t="s">
        <v>69</v>
      </c>
      <c r="F13" s="601"/>
      <c r="G13" s="601"/>
      <c r="H13" s="612"/>
      <c r="I13" s="375" t="s">
        <v>69</v>
      </c>
      <c r="J13" s="601"/>
      <c r="K13" s="601"/>
      <c r="L13" s="612"/>
      <c r="M13" s="375" t="s">
        <v>69</v>
      </c>
      <c r="N13" s="601"/>
      <c r="O13" s="601"/>
      <c r="P13" s="612"/>
      <c r="Q13" s="375" t="s">
        <v>69</v>
      </c>
      <c r="R13" s="601"/>
      <c r="S13" s="601"/>
      <c r="T13" s="612"/>
      <c r="U13" s="375" t="s">
        <v>69</v>
      </c>
      <c r="V13" s="601"/>
      <c r="W13" s="601"/>
      <c r="X13" s="612"/>
      <c r="Y13" s="375" t="s">
        <v>69</v>
      </c>
      <c r="Z13" s="601"/>
      <c r="AA13" s="601"/>
      <c r="AB13" s="612"/>
      <c r="AC13" s="375" t="s">
        <v>69</v>
      </c>
      <c r="AD13" s="601"/>
      <c r="AE13" s="601"/>
      <c r="AF13" s="612"/>
    </row>
    <row r="14" spans="1:32" ht="23.1" customHeight="1" x14ac:dyDescent="0.3">
      <c r="B14" s="594">
        <f>IF(ISERROR(V5),,(V5))</f>
        <v>0</v>
      </c>
      <c r="C14" s="595"/>
      <c r="D14" s="3" t="str">
        <f t="shared" ref="D14:D44" si="6">TEXT(B14,"aaa")</f>
        <v>土</v>
      </c>
      <c r="E14" s="553"/>
      <c r="F14" s="554"/>
      <c r="G14" s="554"/>
      <c r="H14" s="555"/>
      <c r="I14" s="553"/>
      <c r="J14" s="554"/>
      <c r="K14" s="554"/>
      <c r="L14" s="555"/>
      <c r="M14" s="553"/>
      <c r="N14" s="554"/>
      <c r="O14" s="554"/>
      <c r="P14" s="555"/>
      <c r="Q14" s="553"/>
      <c r="R14" s="554"/>
      <c r="S14" s="554"/>
      <c r="T14" s="555"/>
      <c r="U14" s="553"/>
      <c r="V14" s="554"/>
      <c r="W14" s="554"/>
      <c r="X14" s="555"/>
      <c r="Y14" s="553"/>
      <c r="Z14" s="554"/>
      <c r="AA14" s="554"/>
      <c r="AB14" s="555"/>
      <c r="AC14" s="553"/>
      <c r="AD14" s="554"/>
      <c r="AE14" s="554"/>
      <c r="AF14" s="555"/>
    </row>
    <row r="15" spans="1:32" ht="23.1" customHeight="1" x14ac:dyDescent="0.3">
      <c r="B15" s="594">
        <f>IF(ISERROR(B14+1),,(B14+1))</f>
        <v>1</v>
      </c>
      <c r="C15" s="595"/>
      <c r="D15" s="3" t="str">
        <f t="shared" si="6"/>
        <v>日</v>
      </c>
      <c r="E15" s="553"/>
      <c r="F15" s="554"/>
      <c r="G15" s="554"/>
      <c r="H15" s="555"/>
      <c r="I15" s="553"/>
      <c r="J15" s="554"/>
      <c r="K15" s="554"/>
      <c r="L15" s="555"/>
      <c r="M15" s="553"/>
      <c r="N15" s="554"/>
      <c r="O15" s="554"/>
      <c r="P15" s="555"/>
      <c r="Q15" s="553"/>
      <c r="R15" s="554"/>
      <c r="S15" s="554"/>
      <c r="T15" s="555"/>
      <c r="U15" s="553"/>
      <c r="V15" s="554"/>
      <c r="W15" s="554"/>
      <c r="X15" s="555"/>
      <c r="Y15" s="553"/>
      <c r="Z15" s="554"/>
      <c r="AA15" s="554"/>
      <c r="AB15" s="555"/>
      <c r="AC15" s="553"/>
      <c r="AD15" s="554"/>
      <c r="AE15" s="554"/>
      <c r="AF15" s="555"/>
    </row>
    <row r="16" spans="1:32" ht="23.1" customHeight="1" x14ac:dyDescent="0.3">
      <c r="B16" s="594">
        <f t="shared" ref="B16:B44" si="7">IF(ISERROR(B15+1),,(B15+1))</f>
        <v>2</v>
      </c>
      <c r="C16" s="595"/>
      <c r="D16" s="3" t="str">
        <f t="shared" si="6"/>
        <v>月</v>
      </c>
      <c r="E16" s="553"/>
      <c r="F16" s="554"/>
      <c r="G16" s="554"/>
      <c r="H16" s="555"/>
      <c r="I16" s="553"/>
      <c r="J16" s="554"/>
      <c r="K16" s="554"/>
      <c r="L16" s="555"/>
      <c r="M16" s="553"/>
      <c r="N16" s="554"/>
      <c r="O16" s="554"/>
      <c r="P16" s="555"/>
      <c r="Q16" s="553"/>
      <c r="R16" s="554"/>
      <c r="S16" s="554"/>
      <c r="T16" s="555"/>
      <c r="U16" s="553"/>
      <c r="V16" s="554"/>
      <c r="W16" s="554"/>
      <c r="X16" s="555"/>
      <c r="Y16" s="553"/>
      <c r="Z16" s="554"/>
      <c r="AA16" s="554"/>
      <c r="AB16" s="555"/>
      <c r="AC16" s="553"/>
      <c r="AD16" s="554"/>
      <c r="AE16" s="554"/>
      <c r="AF16" s="555"/>
    </row>
    <row r="17" spans="2:32" ht="23.1" customHeight="1" x14ac:dyDescent="0.3">
      <c r="B17" s="594">
        <f t="shared" si="7"/>
        <v>3</v>
      </c>
      <c r="C17" s="595"/>
      <c r="D17" s="3" t="str">
        <f t="shared" si="6"/>
        <v>火</v>
      </c>
      <c r="E17" s="553"/>
      <c r="F17" s="554"/>
      <c r="G17" s="554"/>
      <c r="H17" s="555"/>
      <c r="I17" s="553"/>
      <c r="J17" s="554"/>
      <c r="K17" s="554"/>
      <c r="L17" s="555"/>
      <c r="M17" s="553"/>
      <c r="N17" s="554"/>
      <c r="O17" s="554"/>
      <c r="P17" s="555"/>
      <c r="Q17" s="553"/>
      <c r="R17" s="554"/>
      <c r="S17" s="554"/>
      <c r="T17" s="555"/>
      <c r="U17" s="553"/>
      <c r="V17" s="554"/>
      <c r="W17" s="554"/>
      <c r="X17" s="555"/>
      <c r="Y17" s="553"/>
      <c r="Z17" s="554"/>
      <c r="AA17" s="554"/>
      <c r="AB17" s="555"/>
      <c r="AC17" s="553"/>
      <c r="AD17" s="554"/>
      <c r="AE17" s="554"/>
      <c r="AF17" s="555"/>
    </row>
    <row r="18" spans="2:32" ht="23.1" customHeight="1" x14ac:dyDescent="0.3">
      <c r="B18" s="594">
        <f t="shared" si="7"/>
        <v>4</v>
      </c>
      <c r="C18" s="595"/>
      <c r="D18" s="3" t="str">
        <f t="shared" si="6"/>
        <v>水</v>
      </c>
      <c r="E18" s="553"/>
      <c r="F18" s="554"/>
      <c r="G18" s="554"/>
      <c r="H18" s="555"/>
      <c r="I18" s="553"/>
      <c r="J18" s="554"/>
      <c r="K18" s="554"/>
      <c r="L18" s="555"/>
      <c r="M18" s="553"/>
      <c r="N18" s="554"/>
      <c r="O18" s="554"/>
      <c r="P18" s="555"/>
      <c r="Q18" s="553"/>
      <c r="R18" s="554"/>
      <c r="S18" s="554"/>
      <c r="T18" s="555"/>
      <c r="U18" s="553"/>
      <c r="V18" s="554"/>
      <c r="W18" s="554"/>
      <c r="X18" s="555"/>
      <c r="Y18" s="553"/>
      <c r="Z18" s="554"/>
      <c r="AA18" s="554"/>
      <c r="AB18" s="555"/>
      <c r="AC18" s="553"/>
      <c r="AD18" s="554"/>
      <c r="AE18" s="554"/>
      <c r="AF18" s="555"/>
    </row>
    <row r="19" spans="2:32" ht="23.1" customHeight="1" x14ac:dyDescent="0.3">
      <c r="B19" s="594">
        <f t="shared" si="7"/>
        <v>5</v>
      </c>
      <c r="C19" s="595"/>
      <c r="D19" s="3" t="str">
        <f t="shared" si="6"/>
        <v>木</v>
      </c>
      <c r="E19" s="553"/>
      <c r="F19" s="554"/>
      <c r="G19" s="554"/>
      <c r="H19" s="555"/>
      <c r="I19" s="553"/>
      <c r="J19" s="554"/>
      <c r="K19" s="554"/>
      <c r="L19" s="555"/>
      <c r="M19" s="553"/>
      <c r="N19" s="554"/>
      <c r="O19" s="554"/>
      <c r="P19" s="555"/>
      <c r="Q19" s="553"/>
      <c r="R19" s="554"/>
      <c r="S19" s="554"/>
      <c r="T19" s="555"/>
      <c r="U19" s="553"/>
      <c r="V19" s="554"/>
      <c r="W19" s="554"/>
      <c r="X19" s="555"/>
      <c r="Y19" s="553"/>
      <c r="Z19" s="554"/>
      <c r="AA19" s="554"/>
      <c r="AB19" s="555"/>
      <c r="AC19" s="553"/>
      <c r="AD19" s="554"/>
      <c r="AE19" s="554"/>
      <c r="AF19" s="555"/>
    </row>
    <row r="20" spans="2:32" ht="23.1" customHeight="1" x14ac:dyDescent="0.3">
      <c r="B20" s="594">
        <f t="shared" si="7"/>
        <v>6</v>
      </c>
      <c r="C20" s="595"/>
      <c r="D20" s="3" t="str">
        <f t="shared" si="6"/>
        <v>金</v>
      </c>
      <c r="E20" s="553"/>
      <c r="F20" s="554"/>
      <c r="G20" s="554"/>
      <c r="H20" s="555"/>
      <c r="I20" s="553"/>
      <c r="J20" s="554"/>
      <c r="K20" s="554"/>
      <c r="L20" s="555"/>
      <c r="M20" s="553"/>
      <c r="N20" s="554"/>
      <c r="O20" s="554"/>
      <c r="P20" s="555"/>
      <c r="Q20" s="553"/>
      <c r="R20" s="554"/>
      <c r="S20" s="554"/>
      <c r="T20" s="555"/>
      <c r="U20" s="553"/>
      <c r="V20" s="554"/>
      <c r="W20" s="554"/>
      <c r="X20" s="555"/>
      <c r="Y20" s="553"/>
      <c r="Z20" s="554"/>
      <c r="AA20" s="554"/>
      <c r="AB20" s="555"/>
      <c r="AC20" s="553"/>
      <c r="AD20" s="554"/>
      <c r="AE20" s="554"/>
      <c r="AF20" s="555"/>
    </row>
    <row r="21" spans="2:32" ht="23.1" customHeight="1" x14ac:dyDescent="0.3">
      <c r="B21" s="594">
        <f t="shared" si="7"/>
        <v>7</v>
      </c>
      <c r="C21" s="595"/>
      <c r="D21" s="3" t="str">
        <f t="shared" si="6"/>
        <v>土</v>
      </c>
      <c r="E21" s="553"/>
      <c r="F21" s="554"/>
      <c r="G21" s="554"/>
      <c r="H21" s="555"/>
      <c r="I21" s="553"/>
      <c r="J21" s="554"/>
      <c r="K21" s="554"/>
      <c r="L21" s="555"/>
      <c r="M21" s="553"/>
      <c r="N21" s="554"/>
      <c r="O21" s="554"/>
      <c r="P21" s="555"/>
      <c r="Q21" s="553"/>
      <c r="R21" s="554"/>
      <c r="S21" s="554"/>
      <c r="T21" s="555"/>
      <c r="U21" s="553"/>
      <c r="V21" s="554"/>
      <c r="W21" s="554"/>
      <c r="X21" s="555"/>
      <c r="Y21" s="553"/>
      <c r="Z21" s="554"/>
      <c r="AA21" s="554"/>
      <c r="AB21" s="555"/>
      <c r="AC21" s="553"/>
      <c r="AD21" s="554"/>
      <c r="AE21" s="554"/>
      <c r="AF21" s="555"/>
    </row>
    <row r="22" spans="2:32" ht="23.1" customHeight="1" x14ac:dyDescent="0.3">
      <c r="B22" s="594">
        <f t="shared" si="7"/>
        <v>8</v>
      </c>
      <c r="C22" s="595"/>
      <c r="D22" s="3" t="str">
        <f t="shared" si="6"/>
        <v>日</v>
      </c>
      <c r="E22" s="553"/>
      <c r="F22" s="554"/>
      <c r="G22" s="554"/>
      <c r="H22" s="555"/>
      <c r="I22" s="553"/>
      <c r="J22" s="554"/>
      <c r="K22" s="554"/>
      <c r="L22" s="555"/>
      <c r="M22" s="553"/>
      <c r="N22" s="554"/>
      <c r="O22" s="554"/>
      <c r="P22" s="555"/>
      <c r="Q22" s="553"/>
      <c r="R22" s="554"/>
      <c r="S22" s="554"/>
      <c r="T22" s="555"/>
      <c r="U22" s="553"/>
      <c r="V22" s="554"/>
      <c r="W22" s="554"/>
      <c r="X22" s="555"/>
      <c r="Y22" s="553"/>
      <c r="Z22" s="554"/>
      <c r="AA22" s="554"/>
      <c r="AB22" s="555"/>
      <c r="AC22" s="553"/>
      <c r="AD22" s="554"/>
      <c r="AE22" s="554"/>
      <c r="AF22" s="555"/>
    </row>
    <row r="23" spans="2:32" ht="23.1" customHeight="1" x14ac:dyDescent="0.3">
      <c r="B23" s="594">
        <f t="shared" si="7"/>
        <v>9</v>
      </c>
      <c r="C23" s="595"/>
      <c r="D23" s="3" t="str">
        <f t="shared" si="6"/>
        <v>月</v>
      </c>
      <c r="E23" s="553"/>
      <c r="F23" s="554"/>
      <c r="G23" s="554"/>
      <c r="H23" s="555"/>
      <c r="I23" s="553"/>
      <c r="J23" s="554"/>
      <c r="K23" s="554"/>
      <c r="L23" s="555"/>
      <c r="M23" s="553"/>
      <c r="N23" s="554"/>
      <c r="O23" s="554"/>
      <c r="P23" s="555"/>
      <c r="Q23" s="553"/>
      <c r="R23" s="554"/>
      <c r="S23" s="554"/>
      <c r="T23" s="555"/>
      <c r="U23" s="553"/>
      <c r="V23" s="554"/>
      <c r="W23" s="554"/>
      <c r="X23" s="555"/>
      <c r="Y23" s="553"/>
      <c r="Z23" s="554"/>
      <c r="AA23" s="554"/>
      <c r="AB23" s="555"/>
      <c r="AC23" s="553"/>
      <c r="AD23" s="554"/>
      <c r="AE23" s="554"/>
      <c r="AF23" s="555"/>
    </row>
    <row r="24" spans="2:32" ht="23.1" customHeight="1" x14ac:dyDescent="0.3">
      <c r="B24" s="594">
        <f t="shared" si="7"/>
        <v>10</v>
      </c>
      <c r="C24" s="595"/>
      <c r="D24" s="3" t="str">
        <f t="shared" si="6"/>
        <v>火</v>
      </c>
      <c r="E24" s="553"/>
      <c r="F24" s="554"/>
      <c r="G24" s="554"/>
      <c r="H24" s="555"/>
      <c r="I24" s="553"/>
      <c r="J24" s="554"/>
      <c r="K24" s="554"/>
      <c r="L24" s="555"/>
      <c r="M24" s="553"/>
      <c r="N24" s="554"/>
      <c r="O24" s="554"/>
      <c r="P24" s="555"/>
      <c r="Q24" s="553"/>
      <c r="R24" s="554"/>
      <c r="S24" s="554"/>
      <c r="T24" s="555"/>
      <c r="U24" s="553"/>
      <c r="V24" s="554"/>
      <c r="W24" s="554"/>
      <c r="X24" s="555"/>
      <c r="Y24" s="553"/>
      <c r="Z24" s="554"/>
      <c r="AA24" s="554"/>
      <c r="AB24" s="555"/>
      <c r="AC24" s="553"/>
      <c r="AD24" s="554"/>
      <c r="AE24" s="554"/>
      <c r="AF24" s="555"/>
    </row>
    <row r="25" spans="2:32" ht="23.1" customHeight="1" x14ac:dyDescent="0.3">
      <c r="B25" s="594">
        <f t="shared" si="7"/>
        <v>11</v>
      </c>
      <c r="C25" s="595"/>
      <c r="D25" s="3" t="str">
        <f t="shared" si="6"/>
        <v>水</v>
      </c>
      <c r="E25" s="553"/>
      <c r="F25" s="554"/>
      <c r="G25" s="554"/>
      <c r="H25" s="555"/>
      <c r="I25" s="553"/>
      <c r="J25" s="554"/>
      <c r="K25" s="554"/>
      <c r="L25" s="555"/>
      <c r="M25" s="553"/>
      <c r="N25" s="554"/>
      <c r="O25" s="554"/>
      <c r="P25" s="555"/>
      <c r="Q25" s="553"/>
      <c r="R25" s="554"/>
      <c r="S25" s="554"/>
      <c r="T25" s="555"/>
      <c r="U25" s="553"/>
      <c r="V25" s="554"/>
      <c r="W25" s="554"/>
      <c r="X25" s="555"/>
      <c r="Y25" s="553"/>
      <c r="Z25" s="554"/>
      <c r="AA25" s="554"/>
      <c r="AB25" s="555"/>
      <c r="AC25" s="553"/>
      <c r="AD25" s="554"/>
      <c r="AE25" s="554"/>
      <c r="AF25" s="555"/>
    </row>
    <row r="26" spans="2:32" ht="23.1" customHeight="1" x14ac:dyDescent="0.3">
      <c r="B26" s="594">
        <f t="shared" si="7"/>
        <v>12</v>
      </c>
      <c r="C26" s="595"/>
      <c r="D26" s="3" t="str">
        <f t="shared" si="6"/>
        <v>木</v>
      </c>
      <c r="E26" s="553"/>
      <c r="F26" s="554"/>
      <c r="G26" s="554"/>
      <c r="H26" s="555"/>
      <c r="I26" s="553"/>
      <c r="J26" s="554"/>
      <c r="K26" s="554"/>
      <c r="L26" s="555"/>
      <c r="M26" s="553"/>
      <c r="N26" s="554"/>
      <c r="O26" s="554"/>
      <c r="P26" s="555"/>
      <c r="Q26" s="553"/>
      <c r="R26" s="554"/>
      <c r="S26" s="554"/>
      <c r="T26" s="555"/>
      <c r="U26" s="553"/>
      <c r="V26" s="554"/>
      <c r="W26" s="554"/>
      <c r="X26" s="555"/>
      <c r="Y26" s="553"/>
      <c r="Z26" s="554"/>
      <c r="AA26" s="554"/>
      <c r="AB26" s="555"/>
      <c r="AC26" s="553"/>
      <c r="AD26" s="554"/>
      <c r="AE26" s="554"/>
      <c r="AF26" s="555"/>
    </row>
    <row r="27" spans="2:32" ht="23.1" customHeight="1" x14ac:dyDescent="0.3">
      <c r="B27" s="594">
        <f t="shared" si="7"/>
        <v>13</v>
      </c>
      <c r="C27" s="595"/>
      <c r="D27" s="3" t="str">
        <f t="shared" si="6"/>
        <v>金</v>
      </c>
      <c r="E27" s="553"/>
      <c r="F27" s="554"/>
      <c r="G27" s="554"/>
      <c r="H27" s="555"/>
      <c r="I27" s="553"/>
      <c r="J27" s="554"/>
      <c r="K27" s="554"/>
      <c r="L27" s="555"/>
      <c r="M27" s="553"/>
      <c r="N27" s="554"/>
      <c r="O27" s="554"/>
      <c r="P27" s="555"/>
      <c r="Q27" s="553"/>
      <c r="R27" s="554"/>
      <c r="S27" s="554"/>
      <c r="T27" s="555"/>
      <c r="U27" s="553"/>
      <c r="V27" s="554"/>
      <c r="W27" s="554"/>
      <c r="X27" s="555"/>
      <c r="Y27" s="553"/>
      <c r="Z27" s="554"/>
      <c r="AA27" s="554"/>
      <c r="AB27" s="555"/>
      <c r="AC27" s="553"/>
      <c r="AD27" s="554"/>
      <c r="AE27" s="554"/>
      <c r="AF27" s="555"/>
    </row>
    <row r="28" spans="2:32" ht="23.1" customHeight="1" x14ac:dyDescent="0.3">
      <c r="B28" s="594">
        <f t="shared" si="7"/>
        <v>14</v>
      </c>
      <c r="C28" s="595"/>
      <c r="D28" s="3" t="str">
        <f t="shared" si="6"/>
        <v>土</v>
      </c>
      <c r="E28" s="553"/>
      <c r="F28" s="554"/>
      <c r="G28" s="554"/>
      <c r="H28" s="555"/>
      <c r="I28" s="553"/>
      <c r="J28" s="554"/>
      <c r="K28" s="554"/>
      <c r="L28" s="555"/>
      <c r="M28" s="553"/>
      <c r="N28" s="554"/>
      <c r="O28" s="554"/>
      <c r="P28" s="555"/>
      <c r="Q28" s="553"/>
      <c r="R28" s="554"/>
      <c r="S28" s="554"/>
      <c r="T28" s="555"/>
      <c r="U28" s="553"/>
      <c r="V28" s="554"/>
      <c r="W28" s="554"/>
      <c r="X28" s="555"/>
      <c r="Y28" s="553"/>
      <c r="Z28" s="554"/>
      <c r="AA28" s="554"/>
      <c r="AB28" s="555"/>
      <c r="AC28" s="553"/>
      <c r="AD28" s="554"/>
      <c r="AE28" s="554"/>
      <c r="AF28" s="555"/>
    </row>
    <row r="29" spans="2:32" ht="23.1" customHeight="1" x14ac:dyDescent="0.3">
      <c r="B29" s="594">
        <f t="shared" si="7"/>
        <v>15</v>
      </c>
      <c r="C29" s="595"/>
      <c r="D29" s="3" t="str">
        <f t="shared" si="6"/>
        <v>日</v>
      </c>
      <c r="E29" s="553"/>
      <c r="F29" s="554"/>
      <c r="G29" s="554"/>
      <c r="H29" s="555"/>
      <c r="I29" s="553"/>
      <c r="J29" s="554"/>
      <c r="K29" s="554"/>
      <c r="L29" s="555"/>
      <c r="M29" s="553"/>
      <c r="N29" s="554"/>
      <c r="O29" s="554"/>
      <c r="P29" s="555"/>
      <c r="Q29" s="553"/>
      <c r="R29" s="554"/>
      <c r="S29" s="554"/>
      <c r="T29" s="555"/>
      <c r="U29" s="553"/>
      <c r="V29" s="554"/>
      <c r="W29" s="554"/>
      <c r="X29" s="555"/>
      <c r="Y29" s="553"/>
      <c r="Z29" s="554"/>
      <c r="AA29" s="554"/>
      <c r="AB29" s="555"/>
      <c r="AC29" s="553"/>
      <c r="AD29" s="554"/>
      <c r="AE29" s="554"/>
      <c r="AF29" s="555"/>
    </row>
    <row r="30" spans="2:32" ht="23.1" customHeight="1" x14ac:dyDescent="0.3">
      <c r="B30" s="594">
        <f t="shared" si="7"/>
        <v>16</v>
      </c>
      <c r="C30" s="595"/>
      <c r="D30" s="3" t="str">
        <f t="shared" si="6"/>
        <v>月</v>
      </c>
      <c r="E30" s="553"/>
      <c r="F30" s="554"/>
      <c r="G30" s="554"/>
      <c r="H30" s="555"/>
      <c r="I30" s="553"/>
      <c r="J30" s="554"/>
      <c r="K30" s="554"/>
      <c r="L30" s="555"/>
      <c r="M30" s="553"/>
      <c r="N30" s="554"/>
      <c r="O30" s="554"/>
      <c r="P30" s="555"/>
      <c r="Q30" s="553"/>
      <c r="R30" s="554"/>
      <c r="S30" s="554"/>
      <c r="T30" s="555"/>
      <c r="U30" s="553"/>
      <c r="V30" s="554"/>
      <c r="W30" s="554"/>
      <c r="X30" s="555"/>
      <c r="Y30" s="553"/>
      <c r="Z30" s="554"/>
      <c r="AA30" s="554"/>
      <c r="AB30" s="555"/>
      <c r="AC30" s="553"/>
      <c r="AD30" s="554"/>
      <c r="AE30" s="554"/>
      <c r="AF30" s="555"/>
    </row>
    <row r="31" spans="2:32" ht="23.1" customHeight="1" x14ac:dyDescent="0.3">
      <c r="B31" s="594">
        <f t="shared" si="7"/>
        <v>17</v>
      </c>
      <c r="C31" s="595"/>
      <c r="D31" s="3" t="str">
        <f t="shared" si="6"/>
        <v>火</v>
      </c>
      <c r="E31" s="553"/>
      <c r="F31" s="554"/>
      <c r="G31" s="554"/>
      <c r="H31" s="555"/>
      <c r="I31" s="553"/>
      <c r="J31" s="554"/>
      <c r="K31" s="554"/>
      <c r="L31" s="555"/>
      <c r="M31" s="553"/>
      <c r="N31" s="554"/>
      <c r="O31" s="554"/>
      <c r="P31" s="555"/>
      <c r="Q31" s="553"/>
      <c r="R31" s="554"/>
      <c r="S31" s="554"/>
      <c r="T31" s="555"/>
      <c r="U31" s="553"/>
      <c r="V31" s="554"/>
      <c r="W31" s="554"/>
      <c r="X31" s="555"/>
      <c r="Y31" s="553"/>
      <c r="Z31" s="554"/>
      <c r="AA31" s="554"/>
      <c r="AB31" s="555"/>
      <c r="AC31" s="553"/>
      <c r="AD31" s="554"/>
      <c r="AE31" s="554"/>
      <c r="AF31" s="555"/>
    </row>
    <row r="32" spans="2:32" ht="23.1" customHeight="1" x14ac:dyDescent="0.3">
      <c r="B32" s="594">
        <f t="shared" si="7"/>
        <v>18</v>
      </c>
      <c r="C32" s="595"/>
      <c r="D32" s="3" t="str">
        <f t="shared" si="6"/>
        <v>水</v>
      </c>
      <c r="E32" s="553"/>
      <c r="F32" s="554"/>
      <c r="G32" s="554"/>
      <c r="H32" s="555"/>
      <c r="I32" s="553"/>
      <c r="J32" s="554"/>
      <c r="K32" s="554"/>
      <c r="L32" s="555"/>
      <c r="M32" s="553"/>
      <c r="N32" s="554"/>
      <c r="O32" s="554"/>
      <c r="P32" s="555"/>
      <c r="Q32" s="553"/>
      <c r="R32" s="554"/>
      <c r="S32" s="554"/>
      <c r="T32" s="555"/>
      <c r="U32" s="553"/>
      <c r="V32" s="554"/>
      <c r="W32" s="554"/>
      <c r="X32" s="555"/>
      <c r="Y32" s="553"/>
      <c r="Z32" s="554"/>
      <c r="AA32" s="554"/>
      <c r="AB32" s="555"/>
      <c r="AC32" s="553"/>
      <c r="AD32" s="554"/>
      <c r="AE32" s="554"/>
      <c r="AF32" s="555"/>
    </row>
    <row r="33" spans="2:32" ht="23.1" customHeight="1" x14ac:dyDescent="0.3">
      <c r="B33" s="594">
        <f t="shared" si="7"/>
        <v>19</v>
      </c>
      <c r="C33" s="595"/>
      <c r="D33" s="3" t="str">
        <f t="shared" si="6"/>
        <v>木</v>
      </c>
      <c r="E33" s="553"/>
      <c r="F33" s="554"/>
      <c r="G33" s="554"/>
      <c r="H33" s="555"/>
      <c r="I33" s="553"/>
      <c r="J33" s="554"/>
      <c r="K33" s="554"/>
      <c r="L33" s="555"/>
      <c r="M33" s="553"/>
      <c r="N33" s="554"/>
      <c r="O33" s="554"/>
      <c r="P33" s="555"/>
      <c r="Q33" s="553"/>
      <c r="R33" s="554"/>
      <c r="S33" s="554"/>
      <c r="T33" s="555"/>
      <c r="U33" s="553"/>
      <c r="V33" s="554"/>
      <c r="W33" s="554"/>
      <c r="X33" s="555"/>
      <c r="Y33" s="553"/>
      <c r="Z33" s="554"/>
      <c r="AA33" s="554"/>
      <c r="AB33" s="555"/>
      <c r="AC33" s="553"/>
      <c r="AD33" s="554"/>
      <c r="AE33" s="554"/>
      <c r="AF33" s="555"/>
    </row>
    <row r="34" spans="2:32" ht="23.1" customHeight="1" x14ac:dyDescent="0.3">
      <c r="B34" s="594">
        <f t="shared" si="7"/>
        <v>20</v>
      </c>
      <c r="C34" s="595"/>
      <c r="D34" s="3" t="str">
        <f t="shared" si="6"/>
        <v>金</v>
      </c>
      <c r="E34" s="553"/>
      <c r="F34" s="554"/>
      <c r="G34" s="554"/>
      <c r="H34" s="555"/>
      <c r="I34" s="553"/>
      <c r="J34" s="554"/>
      <c r="K34" s="554"/>
      <c r="L34" s="555"/>
      <c r="M34" s="553"/>
      <c r="N34" s="554"/>
      <c r="O34" s="554"/>
      <c r="P34" s="555"/>
      <c r="Q34" s="553"/>
      <c r="R34" s="554"/>
      <c r="S34" s="554"/>
      <c r="T34" s="555"/>
      <c r="U34" s="553"/>
      <c r="V34" s="554"/>
      <c r="W34" s="554"/>
      <c r="X34" s="555"/>
      <c r="Y34" s="553"/>
      <c r="Z34" s="554"/>
      <c r="AA34" s="554"/>
      <c r="AB34" s="555"/>
      <c r="AC34" s="553"/>
      <c r="AD34" s="554"/>
      <c r="AE34" s="554"/>
      <c r="AF34" s="555"/>
    </row>
    <row r="35" spans="2:32" ht="23.1" customHeight="1" x14ac:dyDescent="0.3">
      <c r="B35" s="594">
        <f t="shared" si="7"/>
        <v>21</v>
      </c>
      <c r="C35" s="595"/>
      <c r="D35" s="3" t="str">
        <f t="shared" si="6"/>
        <v>土</v>
      </c>
      <c r="E35" s="553"/>
      <c r="F35" s="554"/>
      <c r="G35" s="554"/>
      <c r="H35" s="555"/>
      <c r="I35" s="553"/>
      <c r="J35" s="554"/>
      <c r="K35" s="554"/>
      <c r="L35" s="555"/>
      <c r="M35" s="553"/>
      <c r="N35" s="554"/>
      <c r="O35" s="554"/>
      <c r="P35" s="555"/>
      <c r="Q35" s="553"/>
      <c r="R35" s="554"/>
      <c r="S35" s="554"/>
      <c r="T35" s="555"/>
      <c r="U35" s="553"/>
      <c r="V35" s="554"/>
      <c r="W35" s="554"/>
      <c r="X35" s="555"/>
      <c r="Y35" s="553"/>
      <c r="Z35" s="554"/>
      <c r="AA35" s="554"/>
      <c r="AB35" s="555"/>
      <c r="AC35" s="553"/>
      <c r="AD35" s="554"/>
      <c r="AE35" s="554"/>
      <c r="AF35" s="555"/>
    </row>
    <row r="36" spans="2:32" ht="23.1" customHeight="1" x14ac:dyDescent="0.3">
      <c r="B36" s="594">
        <f t="shared" si="7"/>
        <v>22</v>
      </c>
      <c r="C36" s="595"/>
      <c r="D36" s="3" t="str">
        <f t="shared" si="6"/>
        <v>日</v>
      </c>
      <c r="E36" s="553"/>
      <c r="F36" s="554"/>
      <c r="G36" s="554"/>
      <c r="H36" s="555"/>
      <c r="I36" s="553"/>
      <c r="J36" s="554"/>
      <c r="K36" s="554"/>
      <c r="L36" s="555"/>
      <c r="M36" s="553"/>
      <c r="N36" s="554"/>
      <c r="O36" s="554"/>
      <c r="P36" s="555"/>
      <c r="Q36" s="553"/>
      <c r="R36" s="554"/>
      <c r="S36" s="554"/>
      <c r="T36" s="555"/>
      <c r="U36" s="553"/>
      <c r="V36" s="554"/>
      <c r="W36" s="554"/>
      <c r="X36" s="555"/>
      <c r="Y36" s="553"/>
      <c r="Z36" s="554"/>
      <c r="AA36" s="554"/>
      <c r="AB36" s="555"/>
      <c r="AC36" s="553"/>
      <c r="AD36" s="554"/>
      <c r="AE36" s="554"/>
      <c r="AF36" s="555"/>
    </row>
    <row r="37" spans="2:32" ht="23.1" customHeight="1" x14ac:dyDescent="0.3">
      <c r="B37" s="594">
        <f t="shared" si="7"/>
        <v>23</v>
      </c>
      <c r="C37" s="595"/>
      <c r="D37" s="3" t="str">
        <f t="shared" si="6"/>
        <v>月</v>
      </c>
      <c r="E37" s="553"/>
      <c r="F37" s="554"/>
      <c r="G37" s="554"/>
      <c r="H37" s="555"/>
      <c r="I37" s="553"/>
      <c r="J37" s="554"/>
      <c r="K37" s="554"/>
      <c r="L37" s="555"/>
      <c r="M37" s="553"/>
      <c r="N37" s="554"/>
      <c r="O37" s="554"/>
      <c r="P37" s="555"/>
      <c r="Q37" s="553"/>
      <c r="R37" s="554"/>
      <c r="S37" s="554"/>
      <c r="T37" s="555"/>
      <c r="U37" s="553"/>
      <c r="V37" s="554"/>
      <c r="W37" s="554"/>
      <c r="X37" s="555"/>
      <c r="Y37" s="553"/>
      <c r="Z37" s="554"/>
      <c r="AA37" s="554"/>
      <c r="AB37" s="555"/>
      <c r="AC37" s="553"/>
      <c r="AD37" s="554"/>
      <c r="AE37" s="554"/>
      <c r="AF37" s="555"/>
    </row>
    <row r="38" spans="2:32" ht="23.1" customHeight="1" x14ac:dyDescent="0.3">
      <c r="B38" s="594">
        <f t="shared" si="7"/>
        <v>24</v>
      </c>
      <c r="C38" s="595"/>
      <c r="D38" s="3" t="str">
        <f t="shared" si="6"/>
        <v>火</v>
      </c>
      <c r="E38" s="553"/>
      <c r="F38" s="554"/>
      <c r="G38" s="554"/>
      <c r="H38" s="555"/>
      <c r="I38" s="553"/>
      <c r="J38" s="554"/>
      <c r="K38" s="554"/>
      <c r="L38" s="555"/>
      <c r="M38" s="553"/>
      <c r="N38" s="554"/>
      <c r="O38" s="554"/>
      <c r="P38" s="555"/>
      <c r="Q38" s="553"/>
      <c r="R38" s="554"/>
      <c r="S38" s="554"/>
      <c r="T38" s="555"/>
      <c r="U38" s="553"/>
      <c r="V38" s="554"/>
      <c r="W38" s="554"/>
      <c r="X38" s="555"/>
      <c r="Y38" s="553"/>
      <c r="Z38" s="554"/>
      <c r="AA38" s="554"/>
      <c r="AB38" s="555"/>
      <c r="AC38" s="553"/>
      <c r="AD38" s="554"/>
      <c r="AE38" s="554"/>
      <c r="AF38" s="555"/>
    </row>
    <row r="39" spans="2:32" ht="23.1" customHeight="1" x14ac:dyDescent="0.3">
      <c r="B39" s="594">
        <f t="shared" si="7"/>
        <v>25</v>
      </c>
      <c r="C39" s="595"/>
      <c r="D39" s="3" t="str">
        <f t="shared" si="6"/>
        <v>水</v>
      </c>
      <c r="E39" s="553"/>
      <c r="F39" s="554"/>
      <c r="G39" s="554"/>
      <c r="H39" s="555"/>
      <c r="I39" s="553"/>
      <c r="J39" s="554"/>
      <c r="K39" s="554"/>
      <c r="L39" s="555"/>
      <c r="M39" s="553"/>
      <c r="N39" s="554"/>
      <c r="O39" s="554"/>
      <c r="P39" s="555"/>
      <c r="Q39" s="553"/>
      <c r="R39" s="554"/>
      <c r="S39" s="554"/>
      <c r="T39" s="555"/>
      <c r="U39" s="553"/>
      <c r="V39" s="554"/>
      <c r="W39" s="554"/>
      <c r="X39" s="555"/>
      <c r="Y39" s="553"/>
      <c r="Z39" s="554"/>
      <c r="AA39" s="554"/>
      <c r="AB39" s="555"/>
      <c r="AC39" s="553"/>
      <c r="AD39" s="554"/>
      <c r="AE39" s="554"/>
      <c r="AF39" s="555"/>
    </row>
    <row r="40" spans="2:32" ht="23.1" customHeight="1" x14ac:dyDescent="0.3">
      <c r="B40" s="594">
        <f t="shared" si="7"/>
        <v>26</v>
      </c>
      <c r="C40" s="595"/>
      <c r="D40" s="3" t="str">
        <f t="shared" si="6"/>
        <v>木</v>
      </c>
      <c r="E40" s="553"/>
      <c r="F40" s="554"/>
      <c r="G40" s="554"/>
      <c r="H40" s="555"/>
      <c r="I40" s="553"/>
      <c r="J40" s="554"/>
      <c r="K40" s="554"/>
      <c r="L40" s="555"/>
      <c r="M40" s="553"/>
      <c r="N40" s="554"/>
      <c r="O40" s="554"/>
      <c r="P40" s="555"/>
      <c r="Q40" s="553"/>
      <c r="R40" s="554"/>
      <c r="S40" s="554"/>
      <c r="T40" s="555"/>
      <c r="U40" s="553"/>
      <c r="V40" s="554"/>
      <c r="W40" s="554"/>
      <c r="X40" s="555"/>
      <c r="Y40" s="553"/>
      <c r="Z40" s="554"/>
      <c r="AA40" s="554"/>
      <c r="AB40" s="555"/>
      <c r="AC40" s="553"/>
      <c r="AD40" s="554"/>
      <c r="AE40" s="554"/>
      <c r="AF40" s="555"/>
    </row>
    <row r="41" spans="2:32" ht="23.1" customHeight="1" x14ac:dyDescent="0.3">
      <c r="B41" s="594">
        <f t="shared" si="7"/>
        <v>27</v>
      </c>
      <c r="C41" s="595"/>
      <c r="D41" s="3" t="str">
        <f t="shared" si="6"/>
        <v>金</v>
      </c>
      <c r="E41" s="553"/>
      <c r="F41" s="554"/>
      <c r="G41" s="554"/>
      <c r="H41" s="555"/>
      <c r="I41" s="553"/>
      <c r="J41" s="554"/>
      <c r="K41" s="554"/>
      <c r="L41" s="555"/>
      <c r="M41" s="553"/>
      <c r="N41" s="554"/>
      <c r="O41" s="554"/>
      <c r="P41" s="555"/>
      <c r="Q41" s="553"/>
      <c r="R41" s="554"/>
      <c r="S41" s="554"/>
      <c r="T41" s="555"/>
      <c r="U41" s="553"/>
      <c r="V41" s="554"/>
      <c r="W41" s="554"/>
      <c r="X41" s="555"/>
      <c r="Y41" s="553"/>
      <c r="Z41" s="554"/>
      <c r="AA41" s="554"/>
      <c r="AB41" s="555"/>
      <c r="AC41" s="553"/>
      <c r="AD41" s="554"/>
      <c r="AE41" s="554"/>
      <c r="AF41" s="555"/>
    </row>
    <row r="42" spans="2:32" ht="23.1" customHeight="1" x14ac:dyDescent="0.3">
      <c r="B42" s="594">
        <f t="shared" si="7"/>
        <v>28</v>
      </c>
      <c r="C42" s="595"/>
      <c r="D42" s="3" t="str">
        <f t="shared" si="6"/>
        <v>土</v>
      </c>
      <c r="E42" s="553"/>
      <c r="F42" s="554"/>
      <c r="G42" s="554"/>
      <c r="H42" s="555"/>
      <c r="I42" s="553"/>
      <c r="J42" s="554"/>
      <c r="K42" s="554"/>
      <c r="L42" s="555"/>
      <c r="M42" s="553"/>
      <c r="N42" s="554"/>
      <c r="O42" s="554"/>
      <c r="P42" s="555"/>
      <c r="Q42" s="553"/>
      <c r="R42" s="554"/>
      <c r="S42" s="554"/>
      <c r="T42" s="555"/>
      <c r="U42" s="553"/>
      <c r="V42" s="554"/>
      <c r="W42" s="554"/>
      <c r="X42" s="555"/>
      <c r="Y42" s="553"/>
      <c r="Z42" s="554"/>
      <c r="AA42" s="554"/>
      <c r="AB42" s="555"/>
      <c r="AC42" s="553"/>
      <c r="AD42" s="554"/>
      <c r="AE42" s="554"/>
      <c r="AF42" s="555"/>
    </row>
    <row r="43" spans="2:32" ht="23.1" customHeight="1" x14ac:dyDescent="0.3">
      <c r="B43" s="594">
        <f t="shared" si="7"/>
        <v>29</v>
      </c>
      <c r="C43" s="595"/>
      <c r="D43" s="3" t="str">
        <f t="shared" si="6"/>
        <v>日</v>
      </c>
      <c r="E43" s="553"/>
      <c r="F43" s="554"/>
      <c r="G43" s="554"/>
      <c r="H43" s="555"/>
      <c r="I43" s="553"/>
      <c r="J43" s="554"/>
      <c r="K43" s="554"/>
      <c r="L43" s="555"/>
      <c r="M43" s="553"/>
      <c r="N43" s="554"/>
      <c r="O43" s="554"/>
      <c r="P43" s="555"/>
      <c r="Q43" s="553"/>
      <c r="R43" s="554"/>
      <c r="S43" s="554"/>
      <c r="T43" s="555"/>
      <c r="U43" s="553"/>
      <c r="V43" s="554"/>
      <c r="W43" s="554"/>
      <c r="X43" s="555"/>
      <c r="Y43" s="553"/>
      <c r="Z43" s="554"/>
      <c r="AA43" s="554"/>
      <c r="AB43" s="555"/>
      <c r="AC43" s="553"/>
      <c r="AD43" s="554"/>
      <c r="AE43" s="554"/>
      <c r="AF43" s="555"/>
    </row>
    <row r="44" spans="2:32" ht="23.1" customHeight="1" x14ac:dyDescent="0.3">
      <c r="B44" s="594">
        <f t="shared" si="7"/>
        <v>30</v>
      </c>
      <c r="C44" s="595"/>
      <c r="D44" s="3" t="str">
        <f t="shared" si="6"/>
        <v>月</v>
      </c>
      <c r="E44" s="553"/>
      <c r="F44" s="554"/>
      <c r="G44" s="554"/>
      <c r="H44" s="555"/>
      <c r="I44" s="553"/>
      <c r="J44" s="554"/>
      <c r="K44" s="554"/>
      <c r="L44" s="555"/>
      <c r="M44" s="553"/>
      <c r="N44" s="554"/>
      <c r="O44" s="554"/>
      <c r="P44" s="555"/>
      <c r="Q44" s="553"/>
      <c r="R44" s="554"/>
      <c r="S44" s="554"/>
      <c r="T44" s="555"/>
      <c r="U44" s="553"/>
      <c r="V44" s="554"/>
      <c r="W44" s="554"/>
      <c r="X44" s="555"/>
      <c r="Y44" s="553"/>
      <c r="Z44" s="554"/>
      <c r="AA44" s="554"/>
      <c r="AB44" s="555"/>
      <c r="AC44" s="553"/>
      <c r="AD44" s="554"/>
      <c r="AE44" s="554"/>
      <c r="AF44" s="555"/>
    </row>
    <row r="46" spans="2:32" ht="23.1" customHeight="1" x14ac:dyDescent="0.3">
      <c r="B46" s="624" t="s">
        <v>86</v>
      </c>
      <c r="C46" s="624"/>
      <c r="D46" s="624"/>
      <c r="E46" s="365"/>
      <c r="F46" s="365"/>
      <c r="G46" s="365"/>
      <c r="I46" s="365"/>
      <c r="J46" s="365"/>
      <c r="K46" s="365"/>
      <c r="M46" s="365"/>
      <c r="N46" s="365"/>
      <c r="O46" s="365"/>
      <c r="Q46" s="365"/>
      <c r="R46" s="365"/>
      <c r="S46" s="365"/>
      <c r="U46" s="365"/>
      <c r="V46" s="365"/>
      <c r="W46" s="365"/>
      <c r="Y46" s="365"/>
      <c r="Z46" s="365"/>
      <c r="AA46" s="365"/>
      <c r="AC46" s="365"/>
      <c r="AD46" s="365"/>
      <c r="AE46" s="365"/>
    </row>
    <row r="47" spans="2:32" ht="23.1" customHeight="1" x14ac:dyDescent="0.3">
      <c r="B47" s="375" t="s">
        <v>0</v>
      </c>
      <c r="C47" s="601"/>
      <c r="D47" s="601"/>
      <c r="E47" s="613" t="s">
        <v>72</v>
      </c>
      <c r="F47" s="614"/>
      <c r="G47" s="614" t="s">
        <v>73</v>
      </c>
      <c r="H47" s="637"/>
      <c r="I47" s="613" t="s">
        <v>72</v>
      </c>
      <c r="J47" s="614"/>
      <c r="K47" s="614" t="s">
        <v>73</v>
      </c>
      <c r="L47" s="637"/>
      <c r="M47" s="613" t="s">
        <v>72</v>
      </c>
      <c r="N47" s="614"/>
      <c r="O47" s="614" t="s">
        <v>73</v>
      </c>
      <c r="P47" s="637"/>
      <c r="Q47" s="613" t="s">
        <v>72</v>
      </c>
      <c r="R47" s="614"/>
      <c r="S47" s="614" t="s">
        <v>73</v>
      </c>
      <c r="T47" s="637"/>
      <c r="U47" s="613" t="s">
        <v>72</v>
      </c>
      <c r="V47" s="614"/>
      <c r="W47" s="614" t="s">
        <v>73</v>
      </c>
      <c r="X47" s="637"/>
      <c r="Y47" s="613" t="s">
        <v>72</v>
      </c>
      <c r="Z47" s="614"/>
      <c r="AA47" s="614" t="s">
        <v>73</v>
      </c>
      <c r="AB47" s="637"/>
      <c r="AC47" s="613" t="s">
        <v>72</v>
      </c>
      <c r="AD47" s="614"/>
      <c r="AE47" s="614" t="s">
        <v>73</v>
      </c>
      <c r="AF47" s="637"/>
    </row>
    <row r="48" spans="2:32" s="120" customFormat="1" ht="23.1" customHeight="1" x14ac:dyDescent="0.3">
      <c r="B48" s="749" t="s">
        <v>74</v>
      </c>
      <c r="C48" s="750"/>
      <c r="D48" s="750"/>
      <c r="E48" s="748">
        <f>G48/1.1</f>
        <v>0</v>
      </c>
      <c r="F48" s="634"/>
      <c r="G48" s="736"/>
      <c r="H48" s="636"/>
      <c r="I48" s="748">
        <f>K48/1.1</f>
        <v>0</v>
      </c>
      <c r="J48" s="634"/>
      <c r="K48" s="736"/>
      <c r="L48" s="636"/>
      <c r="M48" s="748">
        <f>O48/1.1</f>
        <v>0</v>
      </c>
      <c r="N48" s="634"/>
      <c r="O48" s="736"/>
      <c r="P48" s="636"/>
      <c r="Q48" s="748">
        <f>S48/1.1</f>
        <v>0</v>
      </c>
      <c r="R48" s="634"/>
      <c r="S48" s="736"/>
      <c r="T48" s="636"/>
      <c r="U48" s="748">
        <f>W48/1.1</f>
        <v>0</v>
      </c>
      <c r="V48" s="634"/>
      <c r="W48" s="736"/>
      <c r="X48" s="636"/>
      <c r="Y48" s="748">
        <f>AA48/1.1</f>
        <v>0</v>
      </c>
      <c r="Z48" s="634"/>
      <c r="AA48" s="736"/>
      <c r="AB48" s="636"/>
      <c r="AC48" s="748">
        <f>AE48/1.1</f>
        <v>0</v>
      </c>
      <c r="AD48" s="634"/>
      <c r="AE48" s="736"/>
      <c r="AF48" s="636"/>
    </row>
    <row r="49" spans="2:35" s="120" customFormat="1" ht="23.1" customHeight="1" x14ac:dyDescent="0.3">
      <c r="B49" s="751" t="s">
        <v>75</v>
      </c>
      <c r="C49" s="752"/>
      <c r="D49" s="752"/>
      <c r="E49" s="748">
        <f t="shared" ref="E49:E52" si="8">G49/1.1</f>
        <v>0</v>
      </c>
      <c r="F49" s="634"/>
      <c r="G49" s="736"/>
      <c r="H49" s="636"/>
      <c r="I49" s="748">
        <f t="shared" ref="I49:I52" si="9">K49/1.1</f>
        <v>0</v>
      </c>
      <c r="J49" s="634"/>
      <c r="K49" s="736"/>
      <c r="L49" s="636"/>
      <c r="M49" s="748">
        <f t="shared" ref="M49:M52" si="10">O49/1.1</f>
        <v>0</v>
      </c>
      <c r="N49" s="634"/>
      <c r="O49" s="736"/>
      <c r="P49" s="636"/>
      <c r="Q49" s="748">
        <f t="shared" ref="Q49:Q52" si="11">S49/1.1</f>
        <v>0</v>
      </c>
      <c r="R49" s="634"/>
      <c r="S49" s="736"/>
      <c r="T49" s="636"/>
      <c r="U49" s="748">
        <f t="shared" ref="U49:U52" si="12">W49/1.1</f>
        <v>0</v>
      </c>
      <c r="V49" s="634"/>
      <c r="W49" s="736"/>
      <c r="X49" s="636"/>
      <c r="Y49" s="748">
        <f t="shared" ref="Y49:Y52" si="13">AA49/1.1</f>
        <v>0</v>
      </c>
      <c r="Z49" s="634"/>
      <c r="AA49" s="736"/>
      <c r="AB49" s="636"/>
      <c r="AC49" s="748">
        <f t="shared" ref="AC49:AC52" si="14">AE49/1.1</f>
        <v>0</v>
      </c>
      <c r="AD49" s="634"/>
      <c r="AE49" s="736"/>
      <c r="AF49" s="636"/>
    </row>
    <row r="50" spans="2:35" s="120" customFormat="1" ht="23.1" customHeight="1" x14ac:dyDescent="0.3">
      <c r="B50" s="751" t="s">
        <v>82</v>
      </c>
      <c r="C50" s="752"/>
      <c r="D50" s="752"/>
      <c r="E50" s="748">
        <f t="shared" si="8"/>
        <v>0</v>
      </c>
      <c r="F50" s="634"/>
      <c r="G50" s="736"/>
      <c r="H50" s="636"/>
      <c r="I50" s="748">
        <f t="shared" si="9"/>
        <v>0</v>
      </c>
      <c r="J50" s="634"/>
      <c r="K50" s="736"/>
      <c r="L50" s="636"/>
      <c r="M50" s="748">
        <f t="shared" si="10"/>
        <v>0</v>
      </c>
      <c r="N50" s="634"/>
      <c r="O50" s="736"/>
      <c r="P50" s="636"/>
      <c r="Q50" s="748">
        <f t="shared" si="11"/>
        <v>0</v>
      </c>
      <c r="R50" s="634"/>
      <c r="S50" s="736"/>
      <c r="T50" s="636"/>
      <c r="U50" s="748">
        <f t="shared" si="12"/>
        <v>0</v>
      </c>
      <c r="V50" s="634"/>
      <c r="W50" s="736"/>
      <c r="X50" s="636"/>
      <c r="Y50" s="748">
        <f t="shared" si="13"/>
        <v>0</v>
      </c>
      <c r="Z50" s="634"/>
      <c r="AA50" s="736"/>
      <c r="AB50" s="636"/>
      <c r="AC50" s="748">
        <f t="shared" si="14"/>
        <v>0</v>
      </c>
      <c r="AD50" s="634"/>
      <c r="AE50" s="736"/>
      <c r="AF50" s="636"/>
    </row>
    <row r="51" spans="2:35" s="120" customFormat="1" ht="23.1" customHeight="1" x14ac:dyDescent="0.3">
      <c r="B51" s="652"/>
      <c r="C51" s="653"/>
      <c r="D51" s="653"/>
      <c r="E51" s="748">
        <f t="shared" si="8"/>
        <v>0</v>
      </c>
      <c r="F51" s="634"/>
      <c r="G51" s="736"/>
      <c r="H51" s="636"/>
      <c r="I51" s="748">
        <f t="shared" si="9"/>
        <v>0</v>
      </c>
      <c r="J51" s="634"/>
      <c r="K51" s="736"/>
      <c r="L51" s="636"/>
      <c r="M51" s="748">
        <f t="shared" si="10"/>
        <v>0</v>
      </c>
      <c r="N51" s="634"/>
      <c r="O51" s="736"/>
      <c r="P51" s="636"/>
      <c r="Q51" s="748">
        <f t="shared" si="11"/>
        <v>0</v>
      </c>
      <c r="R51" s="634"/>
      <c r="S51" s="736"/>
      <c r="T51" s="636"/>
      <c r="U51" s="748">
        <f t="shared" si="12"/>
        <v>0</v>
      </c>
      <c r="V51" s="634"/>
      <c r="W51" s="736"/>
      <c r="X51" s="636"/>
      <c r="Y51" s="748">
        <f t="shared" si="13"/>
        <v>0</v>
      </c>
      <c r="Z51" s="634"/>
      <c r="AA51" s="736"/>
      <c r="AB51" s="636"/>
      <c r="AC51" s="748">
        <f t="shared" si="14"/>
        <v>0</v>
      </c>
      <c r="AD51" s="634"/>
      <c r="AE51" s="736"/>
      <c r="AF51" s="636"/>
    </row>
    <row r="52" spans="2:35" s="120" customFormat="1" ht="23.1" customHeight="1" thickBot="1" x14ac:dyDescent="0.35">
      <c r="B52" s="645"/>
      <c r="C52" s="646"/>
      <c r="D52" s="646"/>
      <c r="E52" s="748">
        <f t="shared" si="8"/>
        <v>0</v>
      </c>
      <c r="F52" s="634"/>
      <c r="G52" s="834"/>
      <c r="H52" s="835"/>
      <c r="I52" s="748">
        <f t="shared" si="9"/>
        <v>0</v>
      </c>
      <c r="J52" s="634"/>
      <c r="K52" s="834"/>
      <c r="L52" s="835"/>
      <c r="M52" s="748">
        <f t="shared" si="10"/>
        <v>0</v>
      </c>
      <c r="N52" s="634"/>
      <c r="O52" s="834"/>
      <c r="P52" s="835"/>
      <c r="Q52" s="748">
        <f t="shared" si="11"/>
        <v>0</v>
      </c>
      <c r="R52" s="634"/>
      <c r="S52" s="834"/>
      <c r="T52" s="835"/>
      <c r="U52" s="748">
        <f t="shared" si="12"/>
        <v>0</v>
      </c>
      <c r="V52" s="634"/>
      <c r="W52" s="834"/>
      <c r="X52" s="835"/>
      <c r="Y52" s="748">
        <f t="shared" si="13"/>
        <v>0</v>
      </c>
      <c r="Z52" s="634"/>
      <c r="AA52" s="834"/>
      <c r="AB52" s="835"/>
      <c r="AC52" s="748">
        <f t="shared" si="14"/>
        <v>0</v>
      </c>
      <c r="AD52" s="634"/>
      <c r="AE52" s="834"/>
      <c r="AF52" s="835"/>
    </row>
    <row r="53" spans="2:35" s="120" customFormat="1" ht="23.1" customHeight="1" thickTop="1" x14ac:dyDescent="0.3">
      <c r="B53" s="753" t="s">
        <v>71</v>
      </c>
      <c r="C53" s="754"/>
      <c r="D53" s="755"/>
      <c r="E53" s="734">
        <f>SUM(E48:F52)</f>
        <v>0</v>
      </c>
      <c r="F53" s="734"/>
      <c r="G53" s="734">
        <f>SUM(G48:H52)</f>
        <v>0</v>
      </c>
      <c r="H53" s="735"/>
      <c r="I53" s="734">
        <f>SUM(I48:J52)</f>
        <v>0</v>
      </c>
      <c r="J53" s="734"/>
      <c r="K53" s="734">
        <f>SUM(K48:L52)</f>
        <v>0</v>
      </c>
      <c r="L53" s="735"/>
      <c r="M53" s="734">
        <f>SUM(M48:N52)</f>
        <v>0</v>
      </c>
      <c r="N53" s="734"/>
      <c r="O53" s="734">
        <f>SUM(O48:P52)</f>
        <v>0</v>
      </c>
      <c r="P53" s="735"/>
      <c r="Q53" s="734">
        <f>SUM(Q48:R52)</f>
        <v>0</v>
      </c>
      <c r="R53" s="734"/>
      <c r="S53" s="734">
        <f>SUM(S48:T52)</f>
        <v>0</v>
      </c>
      <c r="T53" s="735"/>
      <c r="U53" s="734">
        <f>SUM(U48:V52)</f>
        <v>0</v>
      </c>
      <c r="V53" s="734"/>
      <c r="W53" s="734">
        <f>SUM(W48:X52)</f>
        <v>0</v>
      </c>
      <c r="X53" s="735"/>
      <c r="Y53" s="734">
        <f>SUM(Y48:Z52)</f>
        <v>0</v>
      </c>
      <c r="Z53" s="734"/>
      <c r="AA53" s="734">
        <f>SUM(AA48:AB52)</f>
        <v>0</v>
      </c>
      <c r="AB53" s="735"/>
      <c r="AC53" s="734">
        <f>SUM(AC48:AD52)</f>
        <v>0</v>
      </c>
      <c r="AD53" s="734"/>
      <c r="AE53" s="734">
        <f>SUM(AE48:AF52)</f>
        <v>0</v>
      </c>
      <c r="AF53" s="735"/>
    </row>
    <row r="54" spans="2:35" ht="23.1" customHeight="1" x14ac:dyDescent="0.3">
      <c r="AG54" s="624" t="s">
        <v>71</v>
      </c>
      <c r="AH54" s="624"/>
      <c r="AI54" s="624"/>
    </row>
    <row r="55" spans="2:35" ht="23.1" customHeight="1" x14ac:dyDescent="0.3">
      <c r="C55" s="664" t="s">
        <v>123</v>
      </c>
      <c r="D55" s="664"/>
      <c r="E55" s="660">
        <f>G53</f>
        <v>0</v>
      </c>
      <c r="F55" s="365"/>
      <c r="G55" s="365"/>
      <c r="H55" s="365"/>
      <c r="I55" s="660">
        <f>K53</f>
        <v>0</v>
      </c>
      <c r="J55" s="365"/>
      <c r="K55" s="365"/>
      <c r="L55" s="365"/>
      <c r="M55" s="660">
        <f>O53</f>
        <v>0</v>
      </c>
      <c r="N55" s="365"/>
      <c r="O55" s="365"/>
      <c r="P55" s="365"/>
      <c r="Q55" s="660">
        <f>S53</f>
        <v>0</v>
      </c>
      <c r="R55" s="365"/>
      <c r="S55" s="365"/>
      <c r="T55" s="365"/>
      <c r="U55" s="660">
        <f>W53</f>
        <v>0</v>
      </c>
      <c r="V55" s="365"/>
      <c r="W55" s="365"/>
      <c r="X55" s="365"/>
      <c r="Y55" s="660">
        <f>AA53</f>
        <v>0</v>
      </c>
      <c r="Z55" s="365"/>
      <c r="AA55" s="365"/>
      <c r="AB55" s="365"/>
      <c r="AC55" s="660">
        <f>AE53</f>
        <v>0</v>
      </c>
      <c r="AD55" s="365"/>
      <c r="AE55" s="365"/>
      <c r="AF55" s="365"/>
      <c r="AG55" s="733">
        <f>SUM(E55:AF55)</f>
        <v>0</v>
      </c>
      <c r="AH55" s="624"/>
      <c r="AI55" s="624"/>
    </row>
  </sheetData>
  <sheetProtection algorithmName="SHA-512" hashValue="mgXmO5Wxrc8eTb1Co1YeB9suhaqqx5Lgoa5P6NLIUzEM8wScXonKFQ1PErpWfegEQ1OsgXgLMw4wmJIhtAZKaQ==" saltValue="1RQmFZEnZ/IUYZfbU/THxA==" spinCount="100000" sheet="1" selectLockedCells="1"/>
  <mergeCells count="433">
    <mergeCell ref="I44:L44"/>
    <mergeCell ref="M44:P44"/>
    <mergeCell ref="Q44:T44"/>
    <mergeCell ref="U44:X44"/>
    <mergeCell ref="Y44:AB44"/>
    <mergeCell ref="AC44:AF44"/>
    <mergeCell ref="I43:L43"/>
    <mergeCell ref="M43:P43"/>
    <mergeCell ref="Q43:T43"/>
    <mergeCell ref="U43:X43"/>
    <mergeCell ref="Y43:AB43"/>
    <mergeCell ref="AC43:AF43"/>
    <mergeCell ref="I42:L42"/>
    <mergeCell ref="M42:P42"/>
    <mergeCell ref="Q42:T42"/>
    <mergeCell ref="U42:X42"/>
    <mergeCell ref="Y42:AB42"/>
    <mergeCell ref="AC42:AF42"/>
    <mergeCell ref="I41:L41"/>
    <mergeCell ref="M41:P41"/>
    <mergeCell ref="Q41:T41"/>
    <mergeCell ref="U41:X41"/>
    <mergeCell ref="Y41:AB41"/>
    <mergeCell ref="AC41:AF41"/>
    <mergeCell ref="AC38:AF38"/>
    <mergeCell ref="I37:L37"/>
    <mergeCell ref="M37:P37"/>
    <mergeCell ref="Q37:T37"/>
    <mergeCell ref="U37:X37"/>
    <mergeCell ref="Y37:AB37"/>
    <mergeCell ref="AC37:AF37"/>
    <mergeCell ref="I40:L40"/>
    <mergeCell ref="M40:P40"/>
    <mergeCell ref="Q40:T40"/>
    <mergeCell ref="U40:X40"/>
    <mergeCell ref="Y40:AB40"/>
    <mergeCell ref="AC40:AF40"/>
    <mergeCell ref="I39:L39"/>
    <mergeCell ref="M39:P39"/>
    <mergeCell ref="Q39:T39"/>
    <mergeCell ref="U39:X39"/>
    <mergeCell ref="Y39:AB39"/>
    <mergeCell ref="AC39:AF39"/>
    <mergeCell ref="AC34:AF34"/>
    <mergeCell ref="I33:L33"/>
    <mergeCell ref="M33:P33"/>
    <mergeCell ref="Q33:T33"/>
    <mergeCell ref="U33:X33"/>
    <mergeCell ref="Y33:AB33"/>
    <mergeCell ref="AC33:AF33"/>
    <mergeCell ref="I36:L36"/>
    <mergeCell ref="M36:P36"/>
    <mergeCell ref="Q36:T36"/>
    <mergeCell ref="U36:X36"/>
    <mergeCell ref="Y36:AB36"/>
    <mergeCell ref="AC36:AF36"/>
    <mergeCell ref="I35:L35"/>
    <mergeCell ref="M35:P35"/>
    <mergeCell ref="Q35:T35"/>
    <mergeCell ref="U35:X35"/>
    <mergeCell ref="Y35:AB35"/>
    <mergeCell ref="AC35:AF35"/>
    <mergeCell ref="AC30:AF30"/>
    <mergeCell ref="I29:L29"/>
    <mergeCell ref="M29:P29"/>
    <mergeCell ref="Q29:T29"/>
    <mergeCell ref="U29:X29"/>
    <mergeCell ref="Y29:AB29"/>
    <mergeCell ref="AC29:AF29"/>
    <mergeCell ref="I32:L32"/>
    <mergeCell ref="M32:P32"/>
    <mergeCell ref="Q32:T32"/>
    <mergeCell ref="U32:X32"/>
    <mergeCell ref="Y32:AB32"/>
    <mergeCell ref="AC32:AF32"/>
    <mergeCell ref="I31:L31"/>
    <mergeCell ref="M31:P31"/>
    <mergeCell ref="Q31:T31"/>
    <mergeCell ref="U31:X31"/>
    <mergeCell ref="Y31:AB31"/>
    <mergeCell ref="AC31:AF31"/>
    <mergeCell ref="AC26:AF26"/>
    <mergeCell ref="I25:L25"/>
    <mergeCell ref="M25:P25"/>
    <mergeCell ref="Q25:T25"/>
    <mergeCell ref="U25:X25"/>
    <mergeCell ref="Y25:AB25"/>
    <mergeCell ref="AC25:AF25"/>
    <mergeCell ref="I28:L28"/>
    <mergeCell ref="M28:P28"/>
    <mergeCell ref="Q28:T28"/>
    <mergeCell ref="U28:X28"/>
    <mergeCell ref="Y28:AB28"/>
    <mergeCell ref="AC28:AF28"/>
    <mergeCell ref="I27:L27"/>
    <mergeCell ref="M27:P27"/>
    <mergeCell ref="Q27:T27"/>
    <mergeCell ref="U27:X27"/>
    <mergeCell ref="Y27:AB27"/>
    <mergeCell ref="AC27:AF27"/>
    <mergeCell ref="AC22:AF22"/>
    <mergeCell ref="I21:L21"/>
    <mergeCell ref="M21:P21"/>
    <mergeCell ref="Q21:T21"/>
    <mergeCell ref="U21:X21"/>
    <mergeCell ref="Y21:AB21"/>
    <mergeCell ref="AC21:AF21"/>
    <mergeCell ref="I24:L24"/>
    <mergeCell ref="M24:P24"/>
    <mergeCell ref="Q24:T24"/>
    <mergeCell ref="U24:X24"/>
    <mergeCell ref="Y24:AB24"/>
    <mergeCell ref="AC24:AF24"/>
    <mergeCell ref="I23:L23"/>
    <mergeCell ref="M23:P23"/>
    <mergeCell ref="Q23:T23"/>
    <mergeCell ref="U23:X23"/>
    <mergeCell ref="Y23:AB23"/>
    <mergeCell ref="AC23:AF23"/>
    <mergeCell ref="AC18:AF18"/>
    <mergeCell ref="I17:L17"/>
    <mergeCell ref="M17:P17"/>
    <mergeCell ref="Q17:T17"/>
    <mergeCell ref="U17:X17"/>
    <mergeCell ref="Y17:AB17"/>
    <mergeCell ref="AC17:AF17"/>
    <mergeCell ref="I20:L20"/>
    <mergeCell ref="M20:P20"/>
    <mergeCell ref="Q20:T20"/>
    <mergeCell ref="U20:X20"/>
    <mergeCell ref="Y20:AB20"/>
    <mergeCell ref="AC20:AF20"/>
    <mergeCell ref="I19:L19"/>
    <mergeCell ref="M19:P19"/>
    <mergeCell ref="Q19:T19"/>
    <mergeCell ref="U19:X19"/>
    <mergeCell ref="Y19:AB19"/>
    <mergeCell ref="AC19:AF19"/>
    <mergeCell ref="E41:H41"/>
    <mergeCell ref="E42:H42"/>
    <mergeCell ref="E43:H43"/>
    <mergeCell ref="E32:H32"/>
    <mergeCell ref="E33:H33"/>
    <mergeCell ref="I18:L18"/>
    <mergeCell ref="M18:P18"/>
    <mergeCell ref="Q18:T18"/>
    <mergeCell ref="U18:X18"/>
    <mergeCell ref="I22:L22"/>
    <mergeCell ref="M22:P22"/>
    <mergeCell ref="Q22:T22"/>
    <mergeCell ref="U22:X22"/>
    <mergeCell ref="I26:L26"/>
    <mergeCell ref="M26:P26"/>
    <mergeCell ref="Q26:T26"/>
    <mergeCell ref="U26:X26"/>
    <mergeCell ref="I30:L30"/>
    <mergeCell ref="M30:P30"/>
    <mergeCell ref="Q30:T30"/>
    <mergeCell ref="U30:X30"/>
    <mergeCell ref="I34:L34"/>
    <mergeCell ref="M34:P34"/>
    <mergeCell ref="Q34:T34"/>
    <mergeCell ref="U14:X14"/>
    <mergeCell ref="Y14:AB14"/>
    <mergeCell ref="I16:L16"/>
    <mergeCell ref="M16:P16"/>
    <mergeCell ref="Q16:T16"/>
    <mergeCell ref="U16:X16"/>
    <mergeCell ref="E38:H38"/>
    <mergeCell ref="E39:H39"/>
    <mergeCell ref="E40:H40"/>
    <mergeCell ref="Y18:AB18"/>
    <mergeCell ref="Y22:AB22"/>
    <mergeCell ref="Y26:AB26"/>
    <mergeCell ref="Y30:AB30"/>
    <mergeCell ref="U34:X34"/>
    <mergeCell ref="Y34:AB34"/>
    <mergeCell ref="I38:L38"/>
    <mergeCell ref="M38:P38"/>
    <mergeCell ref="Q38:T38"/>
    <mergeCell ref="U38:X38"/>
    <mergeCell ref="Y38:AB38"/>
    <mergeCell ref="B53:D53"/>
    <mergeCell ref="E20:H20"/>
    <mergeCell ref="E21:H21"/>
    <mergeCell ref="E22:H22"/>
    <mergeCell ref="E23:H23"/>
    <mergeCell ref="E24:H24"/>
    <mergeCell ref="E25:H25"/>
    <mergeCell ref="E14:H14"/>
    <mergeCell ref="E15:H15"/>
    <mergeCell ref="E16:H16"/>
    <mergeCell ref="E17:H17"/>
    <mergeCell ref="E18:H18"/>
    <mergeCell ref="E19:H19"/>
    <mergeCell ref="E34:H34"/>
    <mergeCell ref="E35:H35"/>
    <mergeCell ref="E36:H36"/>
    <mergeCell ref="E37:H37"/>
    <mergeCell ref="E26:H26"/>
    <mergeCell ref="E27:H27"/>
    <mergeCell ref="E28:H28"/>
    <mergeCell ref="E29:H29"/>
    <mergeCell ref="E30:H30"/>
    <mergeCell ref="E31:H31"/>
    <mergeCell ref="E44:H44"/>
    <mergeCell ref="AG54:AI54"/>
    <mergeCell ref="AA53:AB53"/>
    <mergeCell ref="AC53:AD53"/>
    <mergeCell ref="AE53:AF53"/>
    <mergeCell ref="O53:P53"/>
    <mergeCell ref="Q53:R53"/>
    <mergeCell ref="S53:T53"/>
    <mergeCell ref="U53:V53"/>
    <mergeCell ref="W53:X53"/>
    <mergeCell ref="Y53:Z53"/>
    <mergeCell ref="AG55:AI55"/>
    <mergeCell ref="AC55:AF55"/>
    <mergeCell ref="C55:D55"/>
    <mergeCell ref="E55:H55"/>
    <mergeCell ref="I55:L55"/>
    <mergeCell ref="M55:P55"/>
    <mergeCell ref="Q55:T55"/>
    <mergeCell ref="U55:X55"/>
    <mergeCell ref="Y55:AB55"/>
    <mergeCell ref="E53:F53"/>
    <mergeCell ref="G53:H53"/>
    <mergeCell ref="I53:J53"/>
    <mergeCell ref="K53:L53"/>
    <mergeCell ref="M53:N53"/>
    <mergeCell ref="U52:V52"/>
    <mergeCell ref="W52:X52"/>
    <mergeCell ref="Y52:Z52"/>
    <mergeCell ref="AA52:AB52"/>
    <mergeCell ref="AC52:AD52"/>
    <mergeCell ref="AE52:AF52"/>
    <mergeCell ref="B52:D52"/>
    <mergeCell ref="E52:F52"/>
    <mergeCell ref="G52:H52"/>
    <mergeCell ref="I52:J52"/>
    <mergeCell ref="K52:L52"/>
    <mergeCell ref="M52:N52"/>
    <mergeCell ref="O52:P52"/>
    <mergeCell ref="Q52:R52"/>
    <mergeCell ref="S52:T52"/>
    <mergeCell ref="AA51:AB51"/>
    <mergeCell ref="AC51:AD51"/>
    <mergeCell ref="AE51:AF51"/>
    <mergeCell ref="O51:P51"/>
    <mergeCell ref="Q51:R51"/>
    <mergeCell ref="S51:T51"/>
    <mergeCell ref="U51:V51"/>
    <mergeCell ref="W51:X51"/>
    <mergeCell ref="Y51:Z51"/>
    <mergeCell ref="B51:D51"/>
    <mergeCell ref="E51:F51"/>
    <mergeCell ref="G51:H51"/>
    <mergeCell ref="I51:J51"/>
    <mergeCell ref="K51:L51"/>
    <mergeCell ref="M51:N51"/>
    <mergeCell ref="U50:V50"/>
    <mergeCell ref="W50:X50"/>
    <mergeCell ref="Y50:Z50"/>
    <mergeCell ref="AA50:AB50"/>
    <mergeCell ref="AC50:AD50"/>
    <mergeCell ref="AE50:AF50"/>
    <mergeCell ref="B50:D50"/>
    <mergeCell ref="E50:F50"/>
    <mergeCell ref="G50:H50"/>
    <mergeCell ref="I50:J50"/>
    <mergeCell ref="K50:L50"/>
    <mergeCell ref="M50:N50"/>
    <mergeCell ref="O50:P50"/>
    <mergeCell ref="Q50:R50"/>
    <mergeCell ref="S50:T50"/>
    <mergeCell ref="AA49:AB49"/>
    <mergeCell ref="AC49:AD49"/>
    <mergeCell ref="AE49:AF49"/>
    <mergeCell ref="O49:P49"/>
    <mergeCell ref="Q49:R49"/>
    <mergeCell ref="S49:T49"/>
    <mergeCell ref="U49:V49"/>
    <mergeCell ref="W49:X49"/>
    <mergeCell ref="Y49:Z49"/>
    <mergeCell ref="B49:D49"/>
    <mergeCell ref="E49:F49"/>
    <mergeCell ref="G49:H49"/>
    <mergeCell ref="I49:J49"/>
    <mergeCell ref="K49:L49"/>
    <mergeCell ref="M49:N49"/>
    <mergeCell ref="U48:V48"/>
    <mergeCell ref="W48:X48"/>
    <mergeCell ref="Y48:Z48"/>
    <mergeCell ref="AA48:AB48"/>
    <mergeCell ref="AC48:AD48"/>
    <mergeCell ref="AE48:AF48"/>
    <mergeCell ref="B48:D48"/>
    <mergeCell ref="E48:F48"/>
    <mergeCell ref="G48:H48"/>
    <mergeCell ref="I48:J48"/>
    <mergeCell ref="K48:L48"/>
    <mergeCell ref="M48:N48"/>
    <mergeCell ref="O48:P48"/>
    <mergeCell ref="Q48:R48"/>
    <mergeCell ref="S48:T48"/>
    <mergeCell ref="B47:D47"/>
    <mergeCell ref="E47:F47"/>
    <mergeCell ref="G47:H47"/>
    <mergeCell ref="I47:J47"/>
    <mergeCell ref="K47:L47"/>
    <mergeCell ref="M47:N47"/>
    <mergeCell ref="Y46:AA46"/>
    <mergeCell ref="AC46:AE46"/>
    <mergeCell ref="B46:D46"/>
    <mergeCell ref="E46:G46"/>
    <mergeCell ref="I46:K46"/>
    <mergeCell ref="M46:O46"/>
    <mergeCell ref="Q46:S46"/>
    <mergeCell ref="U46:W46"/>
    <mergeCell ref="AA47:AB47"/>
    <mergeCell ref="AC47:AD47"/>
    <mergeCell ref="AE47:AF47"/>
    <mergeCell ref="O47:P47"/>
    <mergeCell ref="Q47:R47"/>
    <mergeCell ref="S47:T47"/>
    <mergeCell ref="U47:V47"/>
    <mergeCell ref="W47:X47"/>
    <mergeCell ref="Y47:Z47"/>
    <mergeCell ref="B44:C44"/>
    <mergeCell ref="B43:C43"/>
    <mergeCell ref="B42:C42"/>
    <mergeCell ref="B41:C41"/>
    <mergeCell ref="B40:C40"/>
    <mergeCell ref="B39:C39"/>
    <mergeCell ref="B38:C38"/>
    <mergeCell ref="B37:C37"/>
    <mergeCell ref="B36:C36"/>
    <mergeCell ref="B35:C35"/>
    <mergeCell ref="B34:C34"/>
    <mergeCell ref="B33:C33"/>
    <mergeCell ref="B32:C32"/>
    <mergeCell ref="B31:C31"/>
    <mergeCell ref="B30:C30"/>
    <mergeCell ref="B29:C29"/>
    <mergeCell ref="B28:C28"/>
    <mergeCell ref="B27:C27"/>
    <mergeCell ref="B26:C26"/>
    <mergeCell ref="B25:C25"/>
    <mergeCell ref="B24:C24"/>
    <mergeCell ref="B23:C23"/>
    <mergeCell ref="B22:C22"/>
    <mergeCell ref="B21:C21"/>
    <mergeCell ref="B20:C20"/>
    <mergeCell ref="B19:C19"/>
    <mergeCell ref="B18:C18"/>
    <mergeCell ref="B17:C17"/>
    <mergeCell ref="Y16:AB16"/>
    <mergeCell ref="AC16:AF16"/>
    <mergeCell ref="B16:C16"/>
    <mergeCell ref="B15:C15"/>
    <mergeCell ref="AC14:AF14"/>
    <mergeCell ref="B14:C14"/>
    <mergeCell ref="Y13:AB13"/>
    <mergeCell ref="AC13:AF13"/>
    <mergeCell ref="M13:P13"/>
    <mergeCell ref="Q13:T13"/>
    <mergeCell ref="U13:X13"/>
    <mergeCell ref="B13:C13"/>
    <mergeCell ref="E13:H13"/>
    <mergeCell ref="I13:L13"/>
    <mergeCell ref="I15:L15"/>
    <mergeCell ref="M15:P15"/>
    <mergeCell ref="Q15:T15"/>
    <mergeCell ref="U15:X15"/>
    <mergeCell ref="Y15:AB15"/>
    <mergeCell ref="AC15:AF15"/>
    <mergeCell ref="I14:L14"/>
    <mergeCell ref="M14:P14"/>
    <mergeCell ref="Q14:T14"/>
    <mergeCell ref="U12:X12"/>
    <mergeCell ref="Y12:AB12"/>
    <mergeCell ref="AC12:AF12"/>
    <mergeCell ref="B12:D12"/>
    <mergeCell ref="M12:P12"/>
    <mergeCell ref="Q12:T12"/>
    <mergeCell ref="Y11:AB11"/>
    <mergeCell ref="AC11:AF11"/>
    <mergeCell ref="B11:D11"/>
    <mergeCell ref="E11:H11"/>
    <mergeCell ref="I11:L11"/>
    <mergeCell ref="M11:P11"/>
    <mergeCell ref="Q11:T11"/>
    <mergeCell ref="U11:X11"/>
    <mergeCell ref="E12:H12"/>
    <mergeCell ref="I12:L12"/>
    <mergeCell ref="Y10:AB10"/>
    <mergeCell ref="AC10:AF10"/>
    <mergeCell ref="B10:D10"/>
    <mergeCell ref="E10:H10"/>
    <mergeCell ref="I10:L10"/>
    <mergeCell ref="M10:P10"/>
    <mergeCell ref="Q10:T10"/>
    <mergeCell ref="U10:X10"/>
    <mergeCell ref="Y9:AB9"/>
    <mergeCell ref="AC9:AF9"/>
    <mergeCell ref="B9:D9"/>
    <mergeCell ref="E9:H9"/>
    <mergeCell ref="I9:L9"/>
    <mergeCell ref="M9:P9"/>
    <mergeCell ref="Q9:T9"/>
    <mergeCell ref="U9:X9"/>
    <mergeCell ref="B1:AF2"/>
    <mergeCell ref="Q4:U4"/>
    <mergeCell ref="V4:AF4"/>
    <mergeCell ref="Q5:U5"/>
    <mergeCell ref="V5:Z5"/>
    <mergeCell ref="AB5:AF5"/>
    <mergeCell ref="Y8:AB8"/>
    <mergeCell ref="AC8:AF8"/>
    <mergeCell ref="B8:D8"/>
    <mergeCell ref="E8:H8"/>
    <mergeCell ref="I8:L8"/>
    <mergeCell ref="M8:P8"/>
    <mergeCell ref="Q8:T8"/>
    <mergeCell ref="U8:X8"/>
    <mergeCell ref="Y7:AB7"/>
    <mergeCell ref="AC7:AF7"/>
    <mergeCell ref="B7:D7"/>
    <mergeCell ref="E7:H7"/>
    <mergeCell ref="I7:L7"/>
    <mergeCell ref="M7:P7"/>
    <mergeCell ref="Q7:T7"/>
    <mergeCell ref="U7:X7"/>
  </mergeCells>
  <phoneticPr fontId="1"/>
  <conditionalFormatting sqref="B14:C44">
    <cfRule type="cellIs" dxfId="6" priority="1" operator="greaterThan">
      <formula>$AB$5</formula>
    </cfRule>
  </conditionalFormatting>
  <conditionalFormatting sqref="D14:D44">
    <cfRule type="expression" dxfId="5" priority="3">
      <formula>WEEKDAY($B14)=1</formula>
    </cfRule>
    <cfRule type="expression" dxfId="4" priority="4">
      <formula>WEEKDAY($B14)=7</formula>
    </cfRule>
  </conditionalFormatting>
  <conditionalFormatting sqref="V5:Z5 AB5:AF5">
    <cfRule type="containsBlanks" dxfId="3" priority="5">
      <formula>LEN(TRIM(V5))=0</formula>
    </cfRule>
  </conditionalFormatting>
  <printOptions horizontalCentered="1"/>
  <pageMargins left="0.51181102362204722" right="0.51181102362204722" top="0.55118110236220474" bottom="0.55118110236220474" header="0.31496062992125984" footer="0.31496062992125984"/>
  <pageSetup paperSize="9" scale="40" orientation="landscape" blackAndWhite="1" r:id="rId1"/>
  <headerFooter>
    <oddHeader>&amp;R自動入力用</oddHeader>
  </headerFooter>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2A782-63EE-4BA1-948E-FD091A49FCB7}">
  <sheetPr>
    <tabColor theme="9" tint="0.59999389629810485"/>
    <pageSetUpPr fitToPage="1"/>
  </sheetPr>
  <dimension ref="A1:AH35"/>
  <sheetViews>
    <sheetView showGridLines="0" view="pageBreakPreview" zoomScaleNormal="100" zoomScaleSheetLayoutView="100" workbookViewId="0">
      <pane ySplit="1" topLeftCell="A2" activePane="bottomLeft" state="frozen"/>
      <selection activeCell="E17" sqref="E17:H17"/>
      <selection pane="bottomLeft" activeCell="Y2" sqref="Y2:AB2"/>
    </sheetView>
  </sheetViews>
  <sheetFormatPr defaultColWidth="4" defaultRowHeight="20.100000000000001" customHeight="1" x14ac:dyDescent="0.3"/>
  <cols>
    <col min="1" max="24" width="4" style="98"/>
    <col min="25" max="25" width="4.81640625" style="98" customWidth="1"/>
    <col min="26" max="27" width="4" style="98"/>
    <col min="28" max="28" width="5.26953125" style="98" customWidth="1"/>
    <col min="29" max="29" width="4" style="98"/>
    <col min="30" max="30" width="7.7265625" style="98" bestFit="1" customWidth="1"/>
    <col min="31" max="31" width="4" style="98"/>
    <col min="32" max="32" width="4" style="98" customWidth="1"/>
    <col min="33" max="33" width="4" style="98"/>
    <col min="34" max="34" width="5.90625" style="98" bestFit="1" customWidth="1"/>
    <col min="35" max="16384" width="4" style="98"/>
  </cols>
  <sheetData>
    <row r="1" spans="1:29" ht="34.200000000000003" customHeight="1" x14ac:dyDescent="0.3"/>
    <row r="2" spans="1:29" ht="18.899999999999999" customHeight="1" x14ac:dyDescent="0.3">
      <c r="U2" s="321" t="s">
        <v>28</v>
      </c>
      <c r="V2" s="321"/>
      <c r="W2" s="321"/>
      <c r="X2" s="321"/>
      <c r="Y2" s="356"/>
      <c r="Z2" s="356"/>
      <c r="AA2" s="356"/>
      <c r="AB2" s="356"/>
    </row>
    <row r="3" spans="1:29" ht="18.899999999999999" customHeight="1" x14ac:dyDescent="0.3">
      <c r="B3" s="707" t="s">
        <v>236</v>
      </c>
      <c r="C3" s="707"/>
      <c r="D3" s="707"/>
      <c r="E3" s="707"/>
      <c r="F3" s="707"/>
      <c r="G3" s="707"/>
      <c r="H3" s="707"/>
      <c r="I3" s="707"/>
      <c r="J3" s="707"/>
      <c r="K3" s="707"/>
      <c r="L3" s="707"/>
      <c r="M3" s="707"/>
      <c r="N3" s="707"/>
      <c r="O3" s="707"/>
      <c r="P3" s="707"/>
      <c r="Q3" s="707"/>
      <c r="R3" s="707"/>
      <c r="S3" s="707"/>
      <c r="T3" s="707"/>
      <c r="U3" s="707"/>
      <c r="V3" s="707"/>
      <c r="W3" s="100"/>
      <c r="X3" s="100"/>
      <c r="Y3" s="762"/>
      <c r="Z3" s="762"/>
      <c r="AA3" s="762"/>
      <c r="AB3" s="762"/>
      <c r="AC3" s="101"/>
    </row>
    <row r="4" spans="1:29" ht="18.899999999999999" customHeight="1" x14ac:dyDescent="0.3">
      <c r="A4" s="101"/>
      <c r="B4" s="707"/>
      <c r="C4" s="707"/>
      <c r="D4" s="707"/>
      <c r="E4" s="707"/>
      <c r="F4" s="707"/>
      <c r="G4" s="707"/>
      <c r="H4" s="707"/>
      <c r="I4" s="707"/>
      <c r="J4" s="707"/>
      <c r="K4" s="707"/>
      <c r="L4" s="707"/>
      <c r="M4" s="707"/>
      <c r="N4" s="707"/>
      <c r="O4" s="707"/>
      <c r="P4" s="707"/>
      <c r="Q4" s="707"/>
      <c r="R4" s="707"/>
      <c r="S4" s="707"/>
      <c r="T4" s="707"/>
      <c r="U4" s="707"/>
      <c r="V4" s="707"/>
      <c r="W4" s="100"/>
      <c r="X4" s="100"/>
      <c r="Y4" s="100"/>
      <c r="Z4" s="100"/>
      <c r="AA4" s="100"/>
      <c r="AB4" s="100"/>
      <c r="AC4" s="101"/>
    </row>
    <row r="5" spans="1:29" ht="18.899999999999999" customHeight="1" x14ac:dyDescent="0.3"/>
    <row r="6" spans="1:29" ht="18.899999999999999" customHeight="1" x14ac:dyDescent="0.3">
      <c r="B6" s="357" t="s">
        <v>29</v>
      </c>
      <c r="C6" s="357"/>
      <c r="D6" s="357"/>
      <c r="E6" s="357"/>
      <c r="F6" s="357"/>
      <c r="G6" s="102"/>
      <c r="P6" s="121"/>
      <c r="Q6" s="359" t="s">
        <v>3</v>
      </c>
      <c r="R6" s="360"/>
      <c r="S6" s="360"/>
      <c r="T6" s="103" t="s">
        <v>34</v>
      </c>
      <c r="U6" s="363" t="str">
        <f t="array" ref="U6">IF('基本情報(必須)'!$D$4:$E$4="","",'基本情報(必須)'!$D$4:$E$4)</f>
        <v>111-1111</v>
      </c>
      <c r="V6" s="363"/>
      <c r="W6" s="363"/>
      <c r="X6" s="80"/>
      <c r="Y6" s="80"/>
      <c r="Z6" s="80"/>
      <c r="AA6" s="80"/>
      <c r="AB6" s="104"/>
    </row>
    <row r="7" spans="1:29" ht="18.899999999999999" customHeight="1" x14ac:dyDescent="0.2">
      <c r="B7" s="358"/>
      <c r="C7" s="358"/>
      <c r="D7" s="358"/>
      <c r="E7" s="358"/>
      <c r="F7" s="358"/>
      <c r="G7" s="364" t="s">
        <v>30</v>
      </c>
      <c r="H7" s="364"/>
      <c r="P7" s="121"/>
      <c r="Q7" s="361"/>
      <c r="R7" s="362"/>
      <c r="S7" s="362"/>
      <c r="T7" s="365" t="str">
        <f t="array" ref="T7">IF('基本情報(必須)'!$D$5:$E$5="","",'基本情報(必須)'!$D$5:$E$5)</f>
        <v>三重県鈴鹿市●●町●丁目●-●</v>
      </c>
      <c r="U7" s="365"/>
      <c r="V7" s="365"/>
      <c r="W7" s="365"/>
      <c r="X7" s="365"/>
      <c r="Y7" s="365"/>
      <c r="Z7" s="365"/>
      <c r="AA7" s="365"/>
      <c r="AB7" s="366"/>
    </row>
    <row r="8" spans="1:29" ht="18.899999999999999" customHeight="1" x14ac:dyDescent="0.3">
      <c r="P8" s="121"/>
      <c r="Q8" s="361"/>
      <c r="R8" s="362"/>
      <c r="S8" s="362"/>
      <c r="T8" s="365" t="str">
        <f t="array" ref="T8">IF('基本情報(必須)'!$D$6:$E$6="","",'基本情報(必須)'!$D$6:$E$6)</f>
        <v>鈴鹿ビル1階</v>
      </c>
      <c r="U8" s="365"/>
      <c r="V8" s="365"/>
      <c r="W8" s="365"/>
      <c r="X8" s="365"/>
      <c r="Y8" s="365"/>
      <c r="Z8" s="365"/>
      <c r="AA8" s="365"/>
      <c r="AB8" s="366"/>
    </row>
    <row r="9" spans="1:29" ht="18.899999999999999" customHeight="1" x14ac:dyDescent="0.3">
      <c r="P9" s="121"/>
      <c r="Q9" s="361" t="s">
        <v>31</v>
      </c>
      <c r="R9" s="362"/>
      <c r="S9" s="362"/>
      <c r="T9" s="365" t="str">
        <f t="array" ref="T9">IF('基本情報(必須)'!$D$3:$E$3="","",'基本情報(必須)'!$D$3:$E$3)</f>
        <v>株式会社●●</v>
      </c>
      <c r="U9" s="365"/>
      <c r="V9" s="365"/>
      <c r="W9" s="365"/>
      <c r="X9" s="365"/>
      <c r="Y9" s="365"/>
      <c r="Z9" s="365"/>
      <c r="AA9" s="365"/>
      <c r="AB9" s="366"/>
    </row>
    <row r="10" spans="1:29" ht="18.899999999999999" customHeight="1" x14ac:dyDescent="0.3">
      <c r="P10" s="121"/>
      <c r="Q10" s="361" t="s">
        <v>4</v>
      </c>
      <c r="R10" s="362"/>
      <c r="S10" s="362"/>
      <c r="T10" s="365" t="str">
        <f t="array" ref="T10">IF('基本情報(必須)'!$D$7:$E$7="","",'基本情報(必須)'!$D$7:$E$7)</f>
        <v>代表取締役　鈴鹿　一郎</v>
      </c>
      <c r="U10" s="365"/>
      <c r="V10" s="365"/>
      <c r="W10" s="365"/>
      <c r="X10" s="365"/>
      <c r="Y10" s="365"/>
      <c r="Z10" s="365"/>
      <c r="AA10" s="365"/>
      <c r="AB10" s="107" t="s">
        <v>33</v>
      </c>
    </row>
    <row r="11" spans="1:29" ht="18.899999999999999" customHeight="1" x14ac:dyDescent="0.3">
      <c r="P11" s="121"/>
      <c r="Q11" s="378" t="s">
        <v>32</v>
      </c>
      <c r="R11" s="379"/>
      <c r="S11" s="379"/>
      <c r="T11" s="380" t="str">
        <f t="array" ref="T11">IF('基本情報(必須)'!$D$8:$E$8="","",'基本情報(必須)'!$D$8:$E$8)</f>
        <v>T0000000000000</v>
      </c>
      <c r="U11" s="380"/>
      <c r="V11" s="380"/>
      <c r="W11" s="380"/>
      <c r="X11" s="380"/>
      <c r="Y11" s="380"/>
      <c r="Z11" s="380"/>
      <c r="AA11" s="380"/>
      <c r="AB11" s="381"/>
    </row>
    <row r="12" spans="1:29" ht="18.899999999999999" customHeight="1" x14ac:dyDescent="0.3">
      <c r="P12" s="121"/>
      <c r="Q12" s="322" t="s">
        <v>59</v>
      </c>
      <c r="R12" s="323"/>
      <c r="S12" s="324"/>
      <c r="T12" s="325" t="str">
        <f t="array" ref="T12">IF('基本情報(必須)'!$D$11:$E$11="","",'基本情報(必須)'!$D$11:$E$11)</f>
        <v>■■銀行</v>
      </c>
      <c r="U12" s="326"/>
      <c r="V12" s="326"/>
      <c r="W12" s="327"/>
      <c r="X12" s="375" t="str">
        <f t="array" ref="X12">IF('基本情報(必須)'!$D$13:$E$13="","",'基本情報(必須)'!$D$13:$E$13)</f>
        <v>普通</v>
      </c>
      <c r="Y12" s="376"/>
      <c r="Z12" s="325" t="str">
        <f t="array" ref="Z12">IF('基本情報(必須)'!$D$12:$E$12="","",'基本情報(必須)'!$D$12:$E$12)</f>
        <v>■■■支店</v>
      </c>
      <c r="AA12" s="326"/>
      <c r="AB12" s="327"/>
    </row>
    <row r="13" spans="1:29" ht="18.899999999999999" customHeight="1" x14ac:dyDescent="0.3">
      <c r="P13" s="121"/>
      <c r="Q13" s="322" t="s">
        <v>293</v>
      </c>
      <c r="R13" s="323"/>
      <c r="S13" s="324"/>
      <c r="T13" s="325" t="str">
        <f t="array" ref="T13">IF('基本情報(必須)'!D13:E13="","",'基本情報(必須)'!$D$13:$E$13)</f>
        <v>普通</v>
      </c>
      <c r="U13" s="326"/>
      <c r="V13" s="326"/>
      <c r="W13" s="327"/>
      <c r="X13" s="375" t="s">
        <v>294</v>
      </c>
      <c r="Y13" s="376"/>
      <c r="Z13" s="325">
        <f t="array" ref="Z13">IF('基本情報(必須)'!D14:E14="","",'基本情報(必須)'!D14:E14)</f>
        <v>1234567</v>
      </c>
      <c r="AA13" s="326"/>
      <c r="AB13" s="327"/>
    </row>
    <row r="14" spans="1:29" ht="18.899999999999999" customHeight="1" x14ac:dyDescent="0.3">
      <c r="P14" s="121"/>
      <c r="Q14" s="322" t="s">
        <v>60</v>
      </c>
      <c r="R14" s="323"/>
      <c r="S14" s="324"/>
      <c r="T14" s="325" t="str">
        <f t="array" ref="T14">IF('基本情報(必須)'!$D$15:$E$15="","",'基本情報(必須)'!$D$15:$E$15)</f>
        <v>株式会社●●</v>
      </c>
      <c r="U14" s="326"/>
      <c r="V14" s="326"/>
      <c r="W14" s="326"/>
      <c r="X14" s="326"/>
      <c r="Y14" s="326"/>
      <c r="Z14" s="326"/>
      <c r="AA14" s="326"/>
      <c r="AB14" s="327"/>
    </row>
    <row r="15" spans="1:29" ht="18.899999999999999" customHeight="1" x14ac:dyDescent="0.3">
      <c r="P15" s="121"/>
      <c r="Q15" s="322" t="s">
        <v>89</v>
      </c>
      <c r="R15" s="323"/>
      <c r="S15" s="324"/>
      <c r="T15" s="325" t="str">
        <f t="array" ref="T15">IF('基本情報(必須)'!$D$16:$E$16="","",'基本情報(必須)'!$D$16:$E$16)</f>
        <v>ｶ)●●</v>
      </c>
      <c r="U15" s="326"/>
      <c r="V15" s="326"/>
      <c r="W15" s="326"/>
      <c r="X15" s="326"/>
      <c r="Y15" s="326"/>
      <c r="Z15" s="326"/>
      <c r="AA15" s="326"/>
      <c r="AB15" s="327"/>
    </row>
    <row r="16" spans="1:29" ht="18.899999999999999" customHeight="1" x14ac:dyDescent="0.3">
      <c r="B16" s="826" t="s">
        <v>263</v>
      </c>
      <c r="C16" s="827"/>
      <c r="D16" s="827"/>
      <c r="E16" s="828"/>
      <c r="F16" s="829" t="str">
        <f>IF($H$16="","",INDEX(リスト!$C$3:$D$55,MATCH($H$16,リスト!$C$3:$C$55,0),2))</f>
        <v/>
      </c>
      <c r="G16" s="830"/>
      <c r="H16" s="830" t="str">
        <f>IFERROR(INDEX('基本情報(必須)'!$C$24:$L$38,MATCH(設定シート!$C$13,'基本情報(必須)'!$H$24:$H$38,0),2)&amp;"","")</f>
        <v/>
      </c>
      <c r="I16" s="830"/>
      <c r="J16" s="830"/>
      <c r="K16" s="831"/>
    </row>
    <row r="17" spans="2:30" ht="23.1" customHeight="1" x14ac:dyDescent="0.3">
      <c r="B17" s="461" t="s">
        <v>36</v>
      </c>
      <c r="C17" s="462"/>
      <c r="D17" s="462"/>
      <c r="E17" s="787"/>
      <c r="F17" s="786" t="s">
        <v>58</v>
      </c>
      <c r="G17" s="462"/>
      <c r="H17" s="462"/>
      <c r="I17" s="787"/>
      <c r="J17" s="786" t="s">
        <v>77</v>
      </c>
      <c r="K17" s="462"/>
      <c r="L17" s="462"/>
      <c r="M17" s="462"/>
      <c r="N17" s="462"/>
      <c r="O17" s="462"/>
      <c r="P17" s="462"/>
      <c r="Q17" s="462"/>
      <c r="R17" s="462"/>
      <c r="S17" s="462"/>
      <c r="T17" s="462"/>
      <c r="U17" s="787"/>
      <c r="V17" s="782" t="s">
        <v>87</v>
      </c>
      <c r="W17" s="323"/>
      <c r="X17" s="323"/>
      <c r="Y17" s="324"/>
      <c r="Z17" s="672" t="s">
        <v>41</v>
      </c>
      <c r="AA17" s="672"/>
      <c r="AB17" s="673"/>
    </row>
    <row r="18" spans="2:30" ht="23.1" customHeight="1" x14ac:dyDescent="0.3">
      <c r="B18" s="777"/>
      <c r="C18" s="778"/>
      <c r="D18" s="778"/>
      <c r="E18" s="779"/>
      <c r="F18" s="794"/>
      <c r="G18" s="778"/>
      <c r="H18" s="778"/>
      <c r="I18" s="779"/>
      <c r="J18" s="788"/>
      <c r="K18" s="789"/>
      <c r="L18" s="789"/>
      <c r="M18" s="789"/>
      <c r="N18" s="789"/>
      <c r="O18" s="789"/>
      <c r="P18" s="789"/>
      <c r="Q18" s="789"/>
      <c r="R18" s="789"/>
      <c r="S18" s="789"/>
      <c r="T18" s="789"/>
      <c r="U18" s="790"/>
      <c r="V18" s="783"/>
      <c r="W18" s="784"/>
      <c r="X18" s="784"/>
      <c r="Y18" s="785"/>
      <c r="Z18" s="780"/>
      <c r="AA18" s="780"/>
      <c r="AB18" s="781"/>
    </row>
    <row r="19" spans="2:30" ht="23.1" customHeight="1" x14ac:dyDescent="0.3">
      <c r="B19" s="777"/>
      <c r="C19" s="778"/>
      <c r="D19" s="778"/>
      <c r="E19" s="779"/>
      <c r="F19" s="794"/>
      <c r="G19" s="778"/>
      <c r="H19" s="778"/>
      <c r="I19" s="779"/>
      <c r="J19" s="788"/>
      <c r="K19" s="789"/>
      <c r="L19" s="789"/>
      <c r="M19" s="789"/>
      <c r="N19" s="789"/>
      <c r="O19" s="789"/>
      <c r="P19" s="789"/>
      <c r="Q19" s="789"/>
      <c r="R19" s="789"/>
      <c r="S19" s="789"/>
      <c r="T19" s="789"/>
      <c r="U19" s="790"/>
      <c r="V19" s="783"/>
      <c r="W19" s="784"/>
      <c r="X19" s="784"/>
      <c r="Y19" s="785"/>
      <c r="Z19" s="780"/>
      <c r="AA19" s="780"/>
      <c r="AB19" s="781"/>
    </row>
    <row r="20" spans="2:30" ht="23.1" customHeight="1" x14ac:dyDescent="0.3">
      <c r="B20" s="777"/>
      <c r="C20" s="778"/>
      <c r="D20" s="778"/>
      <c r="E20" s="779"/>
      <c r="F20" s="794"/>
      <c r="G20" s="778"/>
      <c r="H20" s="778"/>
      <c r="I20" s="779"/>
      <c r="J20" s="788"/>
      <c r="K20" s="789"/>
      <c r="L20" s="789"/>
      <c r="M20" s="789"/>
      <c r="N20" s="789"/>
      <c r="O20" s="789"/>
      <c r="P20" s="789"/>
      <c r="Q20" s="789"/>
      <c r="R20" s="789"/>
      <c r="S20" s="789"/>
      <c r="T20" s="789"/>
      <c r="U20" s="790"/>
      <c r="V20" s="783"/>
      <c r="W20" s="784"/>
      <c r="X20" s="784"/>
      <c r="Y20" s="785"/>
      <c r="Z20" s="780"/>
      <c r="AA20" s="780"/>
      <c r="AB20" s="781"/>
    </row>
    <row r="21" spans="2:30" ht="23.1" customHeight="1" x14ac:dyDescent="0.3">
      <c r="B21" s="777"/>
      <c r="C21" s="778"/>
      <c r="D21" s="778"/>
      <c r="E21" s="779"/>
      <c r="F21" s="794"/>
      <c r="G21" s="778"/>
      <c r="H21" s="778"/>
      <c r="I21" s="779"/>
      <c r="J21" s="788"/>
      <c r="K21" s="789"/>
      <c r="L21" s="789"/>
      <c r="M21" s="789"/>
      <c r="N21" s="789"/>
      <c r="O21" s="789"/>
      <c r="P21" s="789"/>
      <c r="Q21" s="789"/>
      <c r="R21" s="789"/>
      <c r="S21" s="789"/>
      <c r="T21" s="789"/>
      <c r="U21" s="790"/>
      <c r="V21" s="783"/>
      <c r="W21" s="784"/>
      <c r="X21" s="784"/>
      <c r="Y21" s="785"/>
      <c r="Z21" s="780"/>
      <c r="AA21" s="780"/>
      <c r="AB21" s="781"/>
    </row>
    <row r="22" spans="2:30" ht="23.1" customHeight="1" x14ac:dyDescent="0.3">
      <c r="B22" s="791" t="s">
        <v>134</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3"/>
    </row>
    <row r="23" spans="2:30" ht="23.1" customHeight="1" x14ac:dyDescent="0.3">
      <c r="B23" s="461" t="s">
        <v>36</v>
      </c>
      <c r="C23" s="462"/>
      <c r="D23" s="462"/>
      <c r="E23" s="787"/>
      <c r="F23" s="786" t="s">
        <v>58</v>
      </c>
      <c r="G23" s="462"/>
      <c r="H23" s="462"/>
      <c r="I23" s="787"/>
      <c r="J23" s="786" t="s">
        <v>77</v>
      </c>
      <c r="K23" s="462"/>
      <c r="L23" s="462"/>
      <c r="M23" s="462"/>
      <c r="N23" s="462"/>
      <c r="O23" s="462"/>
      <c r="P23" s="462"/>
      <c r="Q23" s="462"/>
      <c r="R23" s="462"/>
      <c r="S23" s="462"/>
      <c r="T23" s="462"/>
      <c r="U23" s="787"/>
      <c r="V23" s="782" t="s">
        <v>135</v>
      </c>
      <c r="W23" s="323"/>
      <c r="X23" s="323"/>
      <c r="Y23" s="323"/>
      <c r="Z23" s="672" t="s">
        <v>41</v>
      </c>
      <c r="AA23" s="672"/>
      <c r="AB23" s="673"/>
    </row>
    <row r="24" spans="2:30" ht="23.1" customHeight="1" x14ac:dyDescent="0.3">
      <c r="B24" s="777"/>
      <c r="C24" s="778"/>
      <c r="D24" s="778"/>
      <c r="E24" s="779"/>
      <c r="F24" s="794"/>
      <c r="G24" s="778"/>
      <c r="H24" s="778"/>
      <c r="I24" s="779"/>
      <c r="J24" s="788"/>
      <c r="K24" s="789"/>
      <c r="L24" s="789"/>
      <c r="M24" s="789"/>
      <c r="N24" s="789"/>
      <c r="O24" s="789"/>
      <c r="P24" s="789"/>
      <c r="Q24" s="789"/>
      <c r="R24" s="789"/>
      <c r="S24" s="789"/>
      <c r="T24" s="789"/>
      <c r="U24" s="790"/>
      <c r="V24" s="783"/>
      <c r="W24" s="784"/>
      <c r="X24" s="784"/>
      <c r="Y24" s="784"/>
      <c r="Z24" s="794"/>
      <c r="AA24" s="778"/>
      <c r="AB24" s="797"/>
    </row>
    <row r="25" spans="2:30" ht="23.1" customHeight="1" x14ac:dyDescent="0.3">
      <c r="B25" s="777"/>
      <c r="C25" s="778"/>
      <c r="D25" s="778"/>
      <c r="E25" s="779"/>
      <c r="F25" s="794"/>
      <c r="G25" s="778"/>
      <c r="H25" s="778"/>
      <c r="I25" s="779"/>
      <c r="J25" s="788"/>
      <c r="K25" s="789"/>
      <c r="L25" s="789"/>
      <c r="M25" s="789"/>
      <c r="N25" s="789"/>
      <c r="O25" s="789"/>
      <c r="P25" s="789"/>
      <c r="Q25" s="789"/>
      <c r="R25" s="789"/>
      <c r="S25" s="789"/>
      <c r="T25" s="789"/>
      <c r="U25" s="790"/>
      <c r="V25" s="783"/>
      <c r="W25" s="784"/>
      <c r="X25" s="784"/>
      <c r="Y25" s="784"/>
      <c r="Z25" s="794"/>
      <c r="AA25" s="778"/>
      <c r="AB25" s="797"/>
    </row>
    <row r="26" spans="2:30" ht="23.1" customHeight="1" thickBot="1" x14ac:dyDescent="0.35">
      <c r="B26" s="777"/>
      <c r="C26" s="778"/>
      <c r="D26" s="778"/>
      <c r="E26" s="779"/>
      <c r="F26" s="794"/>
      <c r="G26" s="778"/>
      <c r="H26" s="778"/>
      <c r="I26" s="779"/>
      <c r="J26" s="807"/>
      <c r="K26" s="808"/>
      <c r="L26" s="808"/>
      <c r="M26" s="808"/>
      <c r="N26" s="808"/>
      <c r="O26" s="808"/>
      <c r="P26" s="808"/>
      <c r="Q26" s="808"/>
      <c r="R26" s="808"/>
      <c r="S26" s="808"/>
      <c r="T26" s="808"/>
      <c r="U26" s="809"/>
      <c r="V26" s="805"/>
      <c r="W26" s="806"/>
      <c r="X26" s="806"/>
      <c r="Y26" s="806"/>
      <c r="Z26" s="798"/>
      <c r="AA26" s="799"/>
      <c r="AB26" s="800"/>
    </row>
    <row r="27" spans="2:30" ht="23.1" customHeight="1" x14ac:dyDescent="0.3">
      <c r="B27" s="99"/>
      <c r="C27" s="99"/>
      <c r="D27" s="99"/>
      <c r="E27" s="99"/>
      <c r="F27" s="99"/>
      <c r="G27" s="99"/>
      <c r="H27" s="99"/>
      <c r="I27" s="99"/>
      <c r="J27" s="795">
        <v>0.1</v>
      </c>
      <c r="K27" s="796"/>
      <c r="L27" s="796"/>
      <c r="M27" s="796"/>
      <c r="N27" s="796"/>
      <c r="O27" s="796"/>
      <c r="P27" s="796"/>
      <c r="Q27" s="796"/>
      <c r="R27" s="796"/>
      <c r="S27" s="796"/>
      <c r="T27" s="821" t="s">
        <v>71</v>
      </c>
      <c r="U27" s="822"/>
      <c r="V27" s="812">
        <f>SUM(V18:Y23)</f>
        <v>0</v>
      </c>
      <c r="W27" s="813"/>
      <c r="X27" s="813"/>
      <c r="Y27" s="813"/>
      <c r="Z27" s="813"/>
      <c r="AA27" s="813"/>
      <c r="AB27" s="814"/>
    </row>
    <row r="28" spans="2:30" ht="23.1" customHeight="1" thickBot="1" x14ac:dyDescent="0.35">
      <c r="B28" s="99"/>
      <c r="C28" s="99"/>
      <c r="D28" s="99"/>
      <c r="E28" s="99"/>
      <c r="F28" s="99"/>
      <c r="G28" s="99"/>
      <c r="H28" s="99"/>
      <c r="I28" s="99"/>
      <c r="J28" s="810" t="s">
        <v>138</v>
      </c>
      <c r="K28" s="811"/>
      <c r="L28" s="811"/>
      <c r="M28" s="811"/>
      <c r="N28" s="811"/>
      <c r="O28" s="811"/>
      <c r="P28" s="811"/>
      <c r="Q28" s="811"/>
      <c r="R28" s="811"/>
      <c r="S28" s="811"/>
      <c r="T28" s="122" t="s">
        <v>88</v>
      </c>
      <c r="U28" s="122"/>
      <c r="V28" s="815">
        <f>J27*V27</f>
        <v>0</v>
      </c>
      <c r="W28" s="816"/>
      <c r="X28" s="816"/>
      <c r="Y28" s="816"/>
      <c r="Z28" s="816"/>
      <c r="AA28" s="816"/>
      <c r="AB28" s="817"/>
    </row>
    <row r="29" spans="2:30" ht="23.1" customHeight="1" thickTop="1" thickBot="1" x14ac:dyDescent="0.35">
      <c r="B29" s="99"/>
      <c r="C29" s="99"/>
      <c r="D29" s="99"/>
      <c r="E29" s="99"/>
      <c r="F29" s="99"/>
      <c r="G29" s="99"/>
      <c r="H29" s="99"/>
      <c r="I29" s="99"/>
      <c r="J29" s="123"/>
      <c r="K29" s="124"/>
      <c r="L29" s="124"/>
      <c r="M29" s="124"/>
      <c r="N29" s="124"/>
      <c r="O29" s="124"/>
      <c r="P29" s="124"/>
      <c r="Q29" s="124"/>
      <c r="R29" s="124"/>
      <c r="S29" s="124" t="s">
        <v>136</v>
      </c>
      <c r="T29" s="801" t="s">
        <v>71</v>
      </c>
      <c r="U29" s="802"/>
      <c r="V29" s="823">
        <f>SUM(V24:Y26)</f>
        <v>0</v>
      </c>
      <c r="W29" s="824"/>
      <c r="X29" s="824"/>
      <c r="Y29" s="824"/>
      <c r="Z29" s="824"/>
      <c r="AA29" s="824"/>
      <c r="AB29" s="825"/>
    </row>
    <row r="30" spans="2:30" ht="23.1" customHeight="1" thickTop="1" thickBot="1" x14ac:dyDescent="0.35">
      <c r="B30" s="99"/>
      <c r="C30" s="99"/>
      <c r="D30" s="99"/>
      <c r="E30" s="99"/>
      <c r="F30" s="99"/>
      <c r="G30" s="99"/>
      <c r="H30" s="99"/>
      <c r="I30" s="99"/>
      <c r="J30" s="135"/>
      <c r="K30" s="136"/>
      <c r="L30" s="136"/>
      <c r="M30" s="136"/>
      <c r="N30" s="136"/>
      <c r="O30" s="136"/>
      <c r="P30" s="136"/>
      <c r="Q30" s="136"/>
      <c r="R30" s="136"/>
      <c r="S30" s="137" t="s">
        <v>137</v>
      </c>
      <c r="T30" s="803" t="s">
        <v>71</v>
      </c>
      <c r="U30" s="804"/>
      <c r="V30" s="818">
        <f>SUM(V27:AB28)</f>
        <v>0</v>
      </c>
      <c r="W30" s="819"/>
      <c r="X30" s="819"/>
      <c r="Y30" s="819"/>
      <c r="Z30" s="819"/>
      <c r="AA30" s="819"/>
      <c r="AB30" s="820"/>
      <c r="AD30" s="125"/>
    </row>
    <row r="33" spans="22:34" ht="20.100000000000001" customHeight="1" x14ac:dyDescent="0.3">
      <c r="V33" s="99"/>
      <c r="W33" s="99"/>
      <c r="X33" s="117"/>
      <c r="Y33" s="117"/>
      <c r="Z33" s="117"/>
      <c r="AA33" s="117"/>
      <c r="AB33" s="117"/>
      <c r="AH33" s="125"/>
    </row>
    <row r="34" spans="22:34" ht="20.100000000000001" customHeight="1" x14ac:dyDescent="0.3">
      <c r="V34" s="126"/>
      <c r="W34" s="126"/>
      <c r="X34" s="117"/>
      <c r="Y34" s="117"/>
      <c r="Z34" s="117"/>
      <c r="AA34" s="117"/>
      <c r="AB34" s="117"/>
    </row>
    <row r="35" spans="22:34" ht="20.100000000000001" customHeight="1" x14ac:dyDescent="0.3">
      <c r="V35" s="126"/>
      <c r="W35" s="126"/>
      <c r="X35" s="117"/>
      <c r="Y35" s="117"/>
      <c r="Z35" s="117"/>
      <c r="AA35" s="117"/>
      <c r="AB35" s="117"/>
    </row>
  </sheetData>
  <sheetProtection algorithmName="SHA-512" hashValue="B5HqWEZqA3iC5zdPpZIAYBJAG0t2gItUb3PePP07pqtxou7ZinOq/bsZ+KGEho3qDREr2o5q8lBYpOmsipMg9w==" saltValue="+n2SleFziW5E+K+/dfrgXw==" spinCount="100000" sheet="1" formatCells="0" formatColumns="0" formatRows="0" insertColumns="0" insertRows="0" deleteColumns="0" deleteRows="0" sort="0" autoFilter="0"/>
  <mergeCells count="86">
    <mergeCell ref="B25:E25"/>
    <mergeCell ref="F25:I25"/>
    <mergeCell ref="J25:U25"/>
    <mergeCell ref="V25:Y25"/>
    <mergeCell ref="Z25:AB25"/>
    <mergeCell ref="B24:E24"/>
    <mergeCell ref="F24:I24"/>
    <mergeCell ref="J24:U24"/>
    <mergeCell ref="V24:Y24"/>
    <mergeCell ref="Z24:AB24"/>
    <mergeCell ref="T29:U29"/>
    <mergeCell ref="V29:AB29"/>
    <mergeCell ref="T30:U30"/>
    <mergeCell ref="V30:AB30"/>
    <mergeCell ref="B26:E26"/>
    <mergeCell ref="F26:I26"/>
    <mergeCell ref="J26:U26"/>
    <mergeCell ref="V26:Y26"/>
    <mergeCell ref="Z26:AB26"/>
    <mergeCell ref="J27:S27"/>
    <mergeCell ref="T27:U27"/>
    <mergeCell ref="V27:AB27"/>
    <mergeCell ref="J28:S28"/>
    <mergeCell ref="V28:AB28"/>
    <mergeCell ref="B22:AB22"/>
    <mergeCell ref="B23:E23"/>
    <mergeCell ref="F23:I23"/>
    <mergeCell ref="J23:U23"/>
    <mergeCell ref="V23:Y23"/>
    <mergeCell ref="Z23:AB23"/>
    <mergeCell ref="B20:E20"/>
    <mergeCell ref="F20:I20"/>
    <mergeCell ref="J20:U20"/>
    <mergeCell ref="V20:Y20"/>
    <mergeCell ref="Z20:AB20"/>
    <mergeCell ref="B21:E21"/>
    <mergeCell ref="F21:I21"/>
    <mergeCell ref="J21:U21"/>
    <mergeCell ref="V21:Y21"/>
    <mergeCell ref="Z21:AB21"/>
    <mergeCell ref="B18:E18"/>
    <mergeCell ref="F18:I18"/>
    <mergeCell ref="J18:U18"/>
    <mergeCell ref="V18:Y18"/>
    <mergeCell ref="Z18:AB18"/>
    <mergeCell ref="B19:E19"/>
    <mergeCell ref="F19:I19"/>
    <mergeCell ref="J19:U19"/>
    <mergeCell ref="V19:Y19"/>
    <mergeCell ref="Z19:AB19"/>
    <mergeCell ref="Q15:S15"/>
    <mergeCell ref="T15:AB15"/>
    <mergeCell ref="B17:E17"/>
    <mergeCell ref="F17:I17"/>
    <mergeCell ref="J17:U17"/>
    <mergeCell ref="V17:Y17"/>
    <mergeCell ref="Z17:AB17"/>
    <mergeCell ref="B16:E16"/>
    <mergeCell ref="F16:G16"/>
    <mergeCell ref="H16:K16"/>
    <mergeCell ref="Q12:S12"/>
    <mergeCell ref="T12:W12"/>
    <mergeCell ref="X12:Y12"/>
    <mergeCell ref="Z12:AB12"/>
    <mergeCell ref="Q14:S14"/>
    <mergeCell ref="T14:AB14"/>
    <mergeCell ref="Q13:S13"/>
    <mergeCell ref="T13:W13"/>
    <mergeCell ref="X13:Y13"/>
    <mergeCell ref="Z13:AB13"/>
    <mergeCell ref="Q9:S9"/>
    <mergeCell ref="T9:AB9"/>
    <mergeCell ref="Q10:S10"/>
    <mergeCell ref="T10:AA10"/>
    <mergeCell ref="Q11:S11"/>
    <mergeCell ref="T11:AB11"/>
    <mergeCell ref="U2:X2"/>
    <mergeCell ref="Y2:AB2"/>
    <mergeCell ref="B6:F7"/>
    <mergeCell ref="Q6:S8"/>
    <mergeCell ref="U6:W6"/>
    <mergeCell ref="G7:H7"/>
    <mergeCell ref="T7:AB7"/>
    <mergeCell ref="T8:AB8"/>
    <mergeCell ref="B3:V4"/>
    <mergeCell ref="Y3:AB3"/>
  </mergeCells>
  <phoneticPr fontId="1"/>
  <conditionalFormatting sqref="B18:B21 F18:F21 J18:J21 V18:V21 Z18:AB21 V24:V26">
    <cfRule type="containsBlanks" dxfId="2" priority="3">
      <formula>LEN(TRIM(B18))=0</formula>
    </cfRule>
  </conditionalFormatting>
  <conditionalFormatting sqref="B24:B26 F24:F26 J24:J26 Z24:Z26">
    <cfRule type="containsBlanks" dxfId="1" priority="1">
      <formula>LEN(TRIM(B24))=0</formula>
    </cfRule>
  </conditionalFormatting>
  <conditionalFormatting sqref="Y2">
    <cfRule type="expression" dxfId="0" priority="2">
      <formula>$Y$2=""</formula>
    </cfRule>
  </conditionalFormatting>
  <printOptions horizontalCentered="1"/>
  <pageMargins left="0.51181102362204722" right="0.51181102362204722" top="0.55118110236220474" bottom="0.55118110236220474" header="0.31496062992125984" footer="0.31496062992125984"/>
  <pageSetup paperSize="9" scale="81" orientation="landscape" blackAndWhite="1" r:id="rId1"/>
  <headerFooter>
    <oddHeader>&amp;R自動入力用(会費対象外)</oddHead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5EA01-AA5D-4707-8882-8C8998B8522D}">
  <sheetPr>
    <tabColor rgb="FF0070C0"/>
    <pageSetUpPr fitToPage="1"/>
  </sheetPr>
  <dimension ref="A1:AH48"/>
  <sheetViews>
    <sheetView showGridLines="0" view="pageBreakPreview" zoomScale="85" zoomScaleNormal="100" zoomScaleSheetLayoutView="85" workbookViewId="0">
      <pane ySplit="1" topLeftCell="A2" activePane="bottomLeft" state="frozen"/>
      <selection activeCell="AH16" sqref="AH16:AH17"/>
      <selection pane="bottomLeft" activeCell="AD39" sqref="AD39:AH39"/>
    </sheetView>
  </sheetViews>
  <sheetFormatPr defaultColWidth="4" defaultRowHeight="20.100000000000001" customHeight="1" x14ac:dyDescent="0.3"/>
  <cols>
    <col min="1" max="1" width="4" style="98"/>
    <col min="2" max="2" width="3.90625" style="98" customWidth="1"/>
    <col min="3" max="7" width="9.81640625" style="98" customWidth="1"/>
    <col min="8" max="17" width="3.90625" style="98" customWidth="1"/>
    <col min="18" max="18" width="6" style="98" customWidth="1"/>
    <col min="19" max="21" width="3.90625" style="98" customWidth="1"/>
    <col min="22" max="29" width="4" style="98"/>
    <col min="30" max="30" width="7.1796875" style="98" customWidth="1"/>
    <col min="31" max="32" width="4" style="98"/>
    <col min="33" max="33" width="4.08984375" style="98" customWidth="1"/>
    <col min="34" max="34" width="3.08984375" style="98" customWidth="1"/>
    <col min="35" max="16384" width="4" style="98"/>
  </cols>
  <sheetData>
    <row r="1" spans="1:34" ht="33.6" customHeight="1" x14ac:dyDescent="0.3"/>
    <row r="2" spans="1:34" ht="18.899999999999999" customHeight="1" x14ac:dyDescent="0.3">
      <c r="E2" s="367" t="s">
        <v>276</v>
      </c>
      <c r="F2" s="367"/>
      <c r="G2" s="367"/>
      <c r="H2" s="367"/>
      <c r="I2" s="367"/>
      <c r="J2" s="367"/>
      <c r="K2" s="367"/>
      <c r="L2" s="367"/>
      <c r="M2" s="367"/>
      <c r="N2" s="367"/>
      <c r="O2" s="367"/>
      <c r="P2" s="367"/>
      <c r="Q2" s="367"/>
      <c r="R2" s="367"/>
      <c r="S2" s="367"/>
      <c r="T2" s="367"/>
      <c r="U2" s="367"/>
      <c r="V2" s="367"/>
      <c r="W2" s="367"/>
      <c r="X2" s="367"/>
      <c r="Z2" s="321" t="s">
        <v>28</v>
      </c>
      <c r="AA2" s="321"/>
      <c r="AB2" s="321"/>
      <c r="AC2" s="321"/>
      <c r="AD2" s="356"/>
      <c r="AE2" s="356"/>
      <c r="AF2" s="356"/>
      <c r="AG2" s="356"/>
    </row>
    <row r="3" spans="1:34" ht="19.95" customHeight="1" x14ac:dyDescent="0.3">
      <c r="C3" s="100"/>
      <c r="D3" s="100"/>
      <c r="E3" s="367"/>
      <c r="F3" s="367"/>
      <c r="G3" s="367"/>
      <c r="H3" s="367"/>
      <c r="I3" s="367"/>
      <c r="J3" s="367"/>
      <c r="K3" s="367"/>
      <c r="L3" s="367"/>
      <c r="M3" s="367"/>
      <c r="N3" s="367"/>
      <c r="O3" s="367"/>
      <c r="P3" s="367"/>
      <c r="Q3" s="367"/>
      <c r="R3" s="367"/>
      <c r="S3" s="367"/>
      <c r="T3" s="367"/>
      <c r="U3" s="367"/>
      <c r="V3" s="367"/>
      <c r="W3" s="367"/>
      <c r="X3" s="367"/>
      <c r="Y3" s="100"/>
      <c r="Z3" s="100"/>
      <c r="AA3" s="100"/>
      <c r="AB3" s="100"/>
      <c r="AC3" s="100"/>
      <c r="AD3" s="368"/>
      <c r="AE3" s="368"/>
      <c r="AF3" s="368"/>
      <c r="AG3" s="368"/>
      <c r="AH3" s="101"/>
    </row>
    <row r="4" spans="1:34" ht="8.4" customHeight="1" x14ac:dyDescent="0.3">
      <c r="A4" s="101"/>
      <c r="B4" s="100"/>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1"/>
    </row>
    <row r="5" spans="1:34" ht="18.899999999999999" customHeight="1" x14ac:dyDescent="0.3">
      <c r="B5" s="357" t="s">
        <v>29</v>
      </c>
      <c r="C5" s="357"/>
      <c r="D5" s="357"/>
      <c r="E5" s="357"/>
      <c r="F5" s="357"/>
      <c r="G5" s="102"/>
      <c r="V5" s="359" t="s">
        <v>3</v>
      </c>
      <c r="W5" s="360"/>
      <c r="X5" s="360"/>
      <c r="Y5" s="103" t="s">
        <v>34</v>
      </c>
      <c r="Z5" s="363" t="str">
        <f t="array" ref="Z5">IF('基本情報(必須)'!$D$4:$E$4="","",'基本情報(必須)'!$D$4:$E$4)</f>
        <v>111-1111</v>
      </c>
      <c r="AA5" s="363"/>
      <c r="AB5" s="363"/>
      <c r="AC5" s="80"/>
      <c r="AD5" s="80"/>
      <c r="AE5" s="80"/>
      <c r="AF5" s="80"/>
      <c r="AG5" s="104"/>
    </row>
    <row r="6" spans="1:34" ht="18.899999999999999" customHeight="1" x14ac:dyDescent="0.2">
      <c r="B6" s="358"/>
      <c r="C6" s="358"/>
      <c r="D6" s="358"/>
      <c r="E6" s="358"/>
      <c r="F6" s="358"/>
      <c r="G6" s="364" t="s">
        <v>30</v>
      </c>
      <c r="H6" s="364"/>
      <c r="V6" s="361"/>
      <c r="W6" s="362"/>
      <c r="X6" s="362"/>
      <c r="Y6" s="365" t="str">
        <f t="array" ref="Y6">IF('基本情報(必須)'!$D$5:$E$5="","",'基本情報(必須)'!$D$5:$E$5)</f>
        <v>三重県鈴鹿市●●町●丁目●-●</v>
      </c>
      <c r="Z6" s="365"/>
      <c r="AA6" s="365"/>
      <c r="AB6" s="365"/>
      <c r="AC6" s="365"/>
      <c r="AD6" s="365"/>
      <c r="AE6" s="365"/>
      <c r="AF6" s="365"/>
      <c r="AG6" s="366"/>
    </row>
    <row r="7" spans="1:34" ht="18.899999999999999" customHeight="1" x14ac:dyDescent="0.3">
      <c r="V7" s="361"/>
      <c r="W7" s="362"/>
      <c r="X7" s="362"/>
      <c r="Y7" s="365" t="str">
        <f t="array" ref="Y7">IF('基本情報(必須)'!$D$6:$E$6="","",'基本情報(必須)'!$D$6:$E$6)</f>
        <v>鈴鹿ビル1階</v>
      </c>
      <c r="Z7" s="365"/>
      <c r="AA7" s="365"/>
      <c r="AB7" s="365"/>
      <c r="AC7" s="365"/>
      <c r="AD7" s="365"/>
      <c r="AE7" s="365"/>
      <c r="AF7" s="365"/>
      <c r="AG7" s="366"/>
    </row>
    <row r="8" spans="1:34" ht="18.899999999999999" customHeight="1" x14ac:dyDescent="0.3">
      <c r="V8" s="361" t="s">
        <v>31</v>
      </c>
      <c r="W8" s="362"/>
      <c r="X8" s="362"/>
      <c r="Y8" s="365" t="str">
        <f t="array" ref="Y8">IF('基本情報(必須)'!$D$3:$E$3="","",'基本情報(必須)'!$D$3:$E$3)</f>
        <v>株式会社●●</v>
      </c>
      <c r="Z8" s="365"/>
      <c r="AA8" s="365"/>
      <c r="AB8" s="365"/>
      <c r="AC8" s="365"/>
      <c r="AD8" s="365"/>
      <c r="AE8" s="365"/>
      <c r="AF8" s="365"/>
      <c r="AG8" s="366"/>
    </row>
    <row r="9" spans="1:34" ht="18.899999999999999" customHeight="1" x14ac:dyDescent="0.3">
      <c r="V9" s="361" t="s">
        <v>4</v>
      </c>
      <c r="W9" s="362"/>
      <c r="X9" s="362"/>
      <c r="Y9" s="365" t="str">
        <f t="array" ref="Y9">IF('基本情報(必須)'!$D$7:$E$7="","",'基本情報(必須)'!$D$7:$E$7)</f>
        <v>代表取締役　鈴鹿　一郎</v>
      </c>
      <c r="Z9" s="365"/>
      <c r="AA9" s="365"/>
      <c r="AB9" s="365"/>
      <c r="AC9" s="365"/>
      <c r="AD9" s="365"/>
      <c r="AE9" s="365"/>
      <c r="AF9" s="365"/>
      <c r="AG9" s="107" t="s">
        <v>33</v>
      </c>
    </row>
    <row r="10" spans="1:34" ht="18.899999999999999" customHeight="1" x14ac:dyDescent="0.3">
      <c r="V10" s="378" t="s">
        <v>32</v>
      </c>
      <c r="W10" s="379"/>
      <c r="X10" s="379"/>
      <c r="Y10" s="380" t="str">
        <f t="array" ref="Y10">IF('基本情報(必須)'!$D$8:$E$8="","",'基本情報(必須)'!$D$8:$E$8)</f>
        <v>T0000000000000</v>
      </c>
      <c r="Z10" s="380"/>
      <c r="AA10" s="380"/>
      <c r="AB10" s="380"/>
      <c r="AC10" s="380"/>
      <c r="AD10" s="380"/>
      <c r="AE10" s="380"/>
      <c r="AF10" s="380"/>
      <c r="AG10" s="381"/>
    </row>
    <row r="11" spans="1:34" ht="18.899999999999999" customHeight="1" x14ac:dyDescent="0.3">
      <c r="V11" s="322" t="s">
        <v>59</v>
      </c>
      <c r="W11" s="323"/>
      <c r="X11" s="324"/>
      <c r="Y11" s="372" t="str">
        <f t="array" ref="Y11">IF('基本情報(必須)'!$D$11:$E$11="","",'基本情報(必須)'!$D$11:$E$11)</f>
        <v>■■銀行</v>
      </c>
      <c r="Z11" s="373"/>
      <c r="AA11" s="373"/>
      <c r="AB11" s="374"/>
      <c r="AC11" s="375" t="s">
        <v>295</v>
      </c>
      <c r="AD11" s="376"/>
      <c r="AE11" s="325" t="str">
        <f t="array" ref="AE11">IF('基本情報(必須)'!$D$12:$E$12="","",'基本情報(必須)'!$D$12:$E$12)</f>
        <v>■■■支店</v>
      </c>
      <c r="AF11" s="326"/>
      <c r="AG11" s="327"/>
    </row>
    <row r="12" spans="1:34" ht="18.899999999999999" customHeight="1" x14ac:dyDescent="0.3">
      <c r="V12" s="322" t="s">
        <v>293</v>
      </c>
      <c r="W12" s="323"/>
      <c r="X12" s="324"/>
      <c r="Y12" s="372" t="str">
        <f t="array" ref="Y12">IF('基本情報(必須)'!D13:E13="","",'基本情報(必須)'!$D$13:$E$13)</f>
        <v>普通</v>
      </c>
      <c r="Z12" s="373"/>
      <c r="AA12" s="373"/>
      <c r="AB12" s="374"/>
      <c r="AC12" s="375" t="s">
        <v>294</v>
      </c>
      <c r="AD12" s="376"/>
      <c r="AE12" s="382">
        <f t="array" ref="AE12">IF('基本情報(必須)'!D14:E14="","",'基本情報(必須)'!D14:E14)</f>
        <v>1234567</v>
      </c>
      <c r="AF12" s="383"/>
      <c r="AG12" s="384"/>
    </row>
    <row r="13" spans="1:34" ht="20.100000000000001" customHeight="1" x14ac:dyDescent="0.3">
      <c r="B13" s="108"/>
      <c r="C13" s="108"/>
      <c r="D13" s="108"/>
      <c r="E13" s="108"/>
      <c r="F13" s="108"/>
      <c r="V13" s="322" t="s">
        <v>60</v>
      </c>
      <c r="W13" s="323"/>
      <c r="X13" s="324"/>
      <c r="Y13" s="325" t="str">
        <f t="array" ref="Y13">IF('基本情報(必須)'!$D$15:$E$15="","",'基本情報(必須)'!$D$15:$E$15)</f>
        <v>株式会社●●</v>
      </c>
      <c r="Z13" s="326"/>
      <c r="AA13" s="326"/>
      <c r="AB13" s="326"/>
      <c r="AC13" s="326"/>
      <c r="AD13" s="326"/>
      <c r="AE13" s="326"/>
      <c r="AF13" s="326"/>
      <c r="AG13" s="327"/>
    </row>
    <row r="14" spans="1:34" ht="20.100000000000001" customHeight="1" x14ac:dyDescent="0.3">
      <c r="B14" s="320"/>
      <c r="C14" s="320"/>
      <c r="D14" s="320"/>
      <c r="E14" s="320"/>
      <c r="F14" s="320"/>
      <c r="G14" s="321"/>
      <c r="H14" s="321"/>
      <c r="I14" s="321"/>
      <c r="J14" s="321"/>
      <c r="K14" s="321"/>
      <c r="L14" s="321"/>
      <c r="M14" s="321"/>
      <c r="N14" s="321"/>
      <c r="O14" s="99"/>
      <c r="V14" s="322" t="s">
        <v>89</v>
      </c>
      <c r="W14" s="323"/>
      <c r="X14" s="324"/>
      <c r="Y14" s="325" t="str">
        <f t="array" ref="Y14">IF('基本情報(必須)'!$D$16:$E$16="","",'基本情報(必須)'!$D$16:$E$16)</f>
        <v>ｶ)●●</v>
      </c>
      <c r="Z14" s="326"/>
      <c r="AA14" s="326"/>
      <c r="AB14" s="326"/>
      <c r="AC14" s="326"/>
      <c r="AD14" s="326"/>
      <c r="AE14" s="326"/>
      <c r="AF14" s="326"/>
      <c r="AG14" s="327"/>
    </row>
    <row r="15" spans="1:34" ht="6" customHeight="1" x14ac:dyDescent="0.3">
      <c r="B15" s="109"/>
      <c r="C15" s="109"/>
      <c r="D15" s="109"/>
      <c r="E15" s="109"/>
      <c r="F15" s="109"/>
      <c r="G15" s="99"/>
      <c r="H15" s="99"/>
      <c r="I15" s="99"/>
      <c r="J15" s="99"/>
      <c r="K15" s="99"/>
      <c r="L15" s="99"/>
      <c r="M15" s="99"/>
      <c r="N15" s="99"/>
      <c r="O15" s="99"/>
      <c r="V15" s="99"/>
      <c r="W15" s="99"/>
      <c r="X15" s="99"/>
      <c r="Y15" s="10"/>
      <c r="Z15" s="10"/>
      <c r="AA15" s="10"/>
      <c r="AB15" s="10"/>
      <c r="AC15" s="10"/>
      <c r="AD15" s="10"/>
      <c r="AE15" s="10"/>
      <c r="AF15" s="10"/>
      <c r="AG15" s="10"/>
    </row>
    <row r="16" spans="1:34" ht="37.950000000000003" customHeight="1" x14ac:dyDescent="0.3">
      <c r="B16" s="110" t="s">
        <v>90</v>
      </c>
      <c r="C16" s="369" t="s">
        <v>91</v>
      </c>
      <c r="D16" s="369"/>
      <c r="E16" s="369"/>
      <c r="F16" s="369"/>
      <c r="G16" s="369"/>
      <c r="H16" s="369"/>
      <c r="I16" s="370" t="s">
        <v>95</v>
      </c>
      <c r="J16" s="370"/>
      <c r="K16" s="370"/>
      <c r="L16" s="370"/>
      <c r="M16" s="370" t="s">
        <v>102</v>
      </c>
      <c r="N16" s="370"/>
      <c r="O16" s="370"/>
      <c r="P16" s="370"/>
      <c r="Q16" s="371" t="s">
        <v>97</v>
      </c>
      <c r="R16" s="371"/>
      <c r="S16" s="370" t="s">
        <v>106</v>
      </c>
      <c r="T16" s="370"/>
      <c r="U16" s="370"/>
      <c r="V16" s="370"/>
      <c r="W16" s="370" t="s">
        <v>103</v>
      </c>
      <c r="X16" s="370"/>
      <c r="Y16" s="370"/>
      <c r="Z16" s="370"/>
      <c r="AA16" s="370" t="s">
        <v>104</v>
      </c>
      <c r="AB16" s="370"/>
      <c r="AC16" s="370"/>
      <c r="AD16" s="370" t="s">
        <v>105</v>
      </c>
      <c r="AE16" s="370"/>
      <c r="AF16" s="370"/>
      <c r="AG16" s="377"/>
      <c r="AH16" s="226" t="s">
        <v>168</v>
      </c>
    </row>
    <row r="17" spans="2:34" ht="16.8" customHeight="1" x14ac:dyDescent="0.3">
      <c r="B17" s="446"/>
      <c r="C17" s="445"/>
      <c r="D17" s="445"/>
      <c r="E17" s="445"/>
      <c r="F17" s="445"/>
      <c r="G17" s="445"/>
      <c r="H17" s="445"/>
      <c r="I17" s="447"/>
      <c r="J17" s="448"/>
      <c r="K17" s="448"/>
      <c r="L17" s="449"/>
      <c r="M17" s="447"/>
      <c r="N17" s="448"/>
      <c r="O17" s="448"/>
      <c r="P17" s="449"/>
      <c r="Q17" s="450"/>
      <c r="R17" s="451"/>
      <c r="S17" s="452"/>
      <c r="T17" s="453"/>
      <c r="U17" s="453"/>
      <c r="V17" s="454"/>
      <c r="W17" s="455"/>
      <c r="X17" s="456"/>
      <c r="Y17" s="456"/>
      <c r="Z17" s="457"/>
      <c r="AA17" s="452"/>
      <c r="AB17" s="453"/>
      <c r="AC17" s="454"/>
      <c r="AD17" s="452"/>
      <c r="AE17" s="453"/>
      <c r="AF17" s="453"/>
      <c r="AG17" s="453"/>
      <c r="AH17" s="444"/>
    </row>
    <row r="18" spans="2:34" ht="16.8" customHeight="1" x14ac:dyDescent="0.3">
      <c r="B18" s="432"/>
      <c r="C18" s="445"/>
      <c r="D18" s="445"/>
      <c r="E18" s="445"/>
      <c r="F18" s="445"/>
      <c r="G18" s="445"/>
      <c r="H18" s="445"/>
      <c r="I18" s="437"/>
      <c r="J18" s="438"/>
      <c r="K18" s="438"/>
      <c r="L18" s="439"/>
      <c r="M18" s="437"/>
      <c r="N18" s="438"/>
      <c r="O18" s="438"/>
      <c r="P18" s="439"/>
      <c r="Q18" s="442"/>
      <c r="R18" s="443"/>
      <c r="S18" s="416"/>
      <c r="T18" s="417"/>
      <c r="U18" s="417"/>
      <c r="V18" s="418"/>
      <c r="W18" s="422"/>
      <c r="X18" s="423"/>
      <c r="Y18" s="423"/>
      <c r="Z18" s="424"/>
      <c r="AA18" s="416"/>
      <c r="AB18" s="417"/>
      <c r="AC18" s="418"/>
      <c r="AD18" s="416"/>
      <c r="AE18" s="417"/>
      <c r="AF18" s="417"/>
      <c r="AG18" s="417"/>
      <c r="AH18" s="430"/>
    </row>
    <row r="19" spans="2:34" ht="16.8" customHeight="1" x14ac:dyDescent="0.3">
      <c r="B19" s="431"/>
      <c r="C19" s="433"/>
      <c r="D19" s="433"/>
      <c r="E19" s="433"/>
      <c r="F19" s="433"/>
      <c r="G19" s="433"/>
      <c r="H19" s="433"/>
      <c r="I19" s="434"/>
      <c r="J19" s="435"/>
      <c r="K19" s="435"/>
      <c r="L19" s="436"/>
      <c r="M19" s="434"/>
      <c r="N19" s="435"/>
      <c r="O19" s="435"/>
      <c r="P19" s="436"/>
      <c r="Q19" s="440"/>
      <c r="R19" s="441"/>
      <c r="S19" s="413"/>
      <c r="T19" s="414"/>
      <c r="U19" s="414"/>
      <c r="V19" s="415"/>
      <c r="W19" s="419"/>
      <c r="X19" s="420"/>
      <c r="Y19" s="420"/>
      <c r="Z19" s="421"/>
      <c r="AA19" s="413"/>
      <c r="AB19" s="414"/>
      <c r="AC19" s="415"/>
      <c r="AD19" s="413"/>
      <c r="AE19" s="414"/>
      <c r="AF19" s="414"/>
      <c r="AG19" s="414"/>
      <c r="AH19" s="425"/>
    </row>
    <row r="20" spans="2:34" ht="16.8" customHeight="1" x14ac:dyDescent="0.3">
      <c r="B20" s="432"/>
      <c r="C20" s="427"/>
      <c r="D20" s="428"/>
      <c r="E20" s="428"/>
      <c r="F20" s="428"/>
      <c r="G20" s="428"/>
      <c r="H20" s="429"/>
      <c r="I20" s="437"/>
      <c r="J20" s="438"/>
      <c r="K20" s="438"/>
      <c r="L20" s="439"/>
      <c r="M20" s="437"/>
      <c r="N20" s="438"/>
      <c r="O20" s="438"/>
      <c r="P20" s="439"/>
      <c r="Q20" s="442"/>
      <c r="R20" s="443"/>
      <c r="S20" s="416"/>
      <c r="T20" s="417"/>
      <c r="U20" s="417"/>
      <c r="V20" s="418"/>
      <c r="W20" s="422"/>
      <c r="X20" s="423"/>
      <c r="Y20" s="423"/>
      <c r="Z20" s="424"/>
      <c r="AA20" s="416"/>
      <c r="AB20" s="417"/>
      <c r="AC20" s="418"/>
      <c r="AD20" s="416"/>
      <c r="AE20" s="417"/>
      <c r="AF20" s="417"/>
      <c r="AG20" s="417"/>
      <c r="AH20" s="430"/>
    </row>
    <row r="21" spans="2:34" ht="16.8" customHeight="1" x14ac:dyDescent="0.3">
      <c r="B21" s="431"/>
      <c r="C21" s="433"/>
      <c r="D21" s="433"/>
      <c r="E21" s="433"/>
      <c r="F21" s="433"/>
      <c r="G21" s="433"/>
      <c r="H21" s="433"/>
      <c r="I21" s="434"/>
      <c r="J21" s="435"/>
      <c r="K21" s="435"/>
      <c r="L21" s="436"/>
      <c r="M21" s="434"/>
      <c r="N21" s="435"/>
      <c r="O21" s="435"/>
      <c r="P21" s="436"/>
      <c r="Q21" s="440"/>
      <c r="R21" s="441"/>
      <c r="S21" s="413"/>
      <c r="T21" s="414"/>
      <c r="U21" s="414"/>
      <c r="V21" s="415"/>
      <c r="W21" s="419"/>
      <c r="X21" s="420"/>
      <c r="Y21" s="420"/>
      <c r="Z21" s="421"/>
      <c r="AA21" s="413"/>
      <c r="AB21" s="414"/>
      <c r="AC21" s="415"/>
      <c r="AD21" s="413"/>
      <c r="AE21" s="414"/>
      <c r="AF21" s="414"/>
      <c r="AG21" s="414"/>
      <c r="AH21" s="425"/>
    </row>
    <row r="22" spans="2:34" ht="16.8" customHeight="1" x14ac:dyDescent="0.3">
      <c r="B22" s="432"/>
      <c r="C22" s="427"/>
      <c r="D22" s="428"/>
      <c r="E22" s="428"/>
      <c r="F22" s="428"/>
      <c r="G22" s="428"/>
      <c r="H22" s="429"/>
      <c r="I22" s="437"/>
      <c r="J22" s="438"/>
      <c r="K22" s="438"/>
      <c r="L22" s="439"/>
      <c r="M22" s="437"/>
      <c r="N22" s="438"/>
      <c r="O22" s="438"/>
      <c r="P22" s="439"/>
      <c r="Q22" s="442"/>
      <c r="R22" s="443"/>
      <c r="S22" s="416"/>
      <c r="T22" s="417"/>
      <c r="U22" s="417"/>
      <c r="V22" s="418"/>
      <c r="W22" s="422"/>
      <c r="X22" s="423"/>
      <c r="Y22" s="423"/>
      <c r="Z22" s="424"/>
      <c r="AA22" s="416"/>
      <c r="AB22" s="417"/>
      <c r="AC22" s="418"/>
      <c r="AD22" s="416"/>
      <c r="AE22" s="417"/>
      <c r="AF22" s="417"/>
      <c r="AG22" s="417"/>
      <c r="AH22" s="430"/>
    </row>
    <row r="23" spans="2:34" ht="16.8" customHeight="1" x14ac:dyDescent="0.3">
      <c r="B23" s="431"/>
      <c r="C23" s="433"/>
      <c r="D23" s="433"/>
      <c r="E23" s="433"/>
      <c r="F23" s="433"/>
      <c r="G23" s="433"/>
      <c r="H23" s="433"/>
      <c r="I23" s="434"/>
      <c r="J23" s="435"/>
      <c r="K23" s="435"/>
      <c r="L23" s="436"/>
      <c r="M23" s="434"/>
      <c r="N23" s="435"/>
      <c r="O23" s="435"/>
      <c r="P23" s="436"/>
      <c r="Q23" s="440"/>
      <c r="R23" s="441"/>
      <c r="S23" s="413"/>
      <c r="T23" s="414"/>
      <c r="U23" s="414"/>
      <c r="V23" s="415"/>
      <c r="W23" s="419"/>
      <c r="X23" s="420"/>
      <c r="Y23" s="420"/>
      <c r="Z23" s="421"/>
      <c r="AA23" s="413"/>
      <c r="AB23" s="414"/>
      <c r="AC23" s="415"/>
      <c r="AD23" s="413"/>
      <c r="AE23" s="414"/>
      <c r="AF23" s="414"/>
      <c r="AG23" s="414"/>
      <c r="AH23" s="425"/>
    </row>
    <row r="24" spans="2:34" ht="16.8" customHeight="1" x14ac:dyDescent="0.3">
      <c r="B24" s="432"/>
      <c r="C24" s="427"/>
      <c r="D24" s="428"/>
      <c r="E24" s="428"/>
      <c r="F24" s="428"/>
      <c r="G24" s="428"/>
      <c r="H24" s="429"/>
      <c r="I24" s="437"/>
      <c r="J24" s="438"/>
      <c r="K24" s="438"/>
      <c r="L24" s="439"/>
      <c r="M24" s="437"/>
      <c r="N24" s="438"/>
      <c r="O24" s="438"/>
      <c r="P24" s="439"/>
      <c r="Q24" s="442"/>
      <c r="R24" s="443"/>
      <c r="S24" s="416"/>
      <c r="T24" s="417"/>
      <c r="U24" s="417"/>
      <c r="V24" s="418"/>
      <c r="W24" s="422"/>
      <c r="X24" s="423"/>
      <c r="Y24" s="423"/>
      <c r="Z24" s="424"/>
      <c r="AA24" s="416"/>
      <c r="AB24" s="417"/>
      <c r="AC24" s="418"/>
      <c r="AD24" s="416"/>
      <c r="AE24" s="417"/>
      <c r="AF24" s="417"/>
      <c r="AG24" s="417"/>
      <c r="AH24" s="430"/>
    </row>
    <row r="25" spans="2:34" ht="16.8" customHeight="1" x14ac:dyDescent="0.3">
      <c r="B25" s="431"/>
      <c r="C25" s="433"/>
      <c r="D25" s="433"/>
      <c r="E25" s="433"/>
      <c r="F25" s="433"/>
      <c r="G25" s="433"/>
      <c r="H25" s="433"/>
      <c r="I25" s="434"/>
      <c r="J25" s="435"/>
      <c r="K25" s="435"/>
      <c r="L25" s="436"/>
      <c r="M25" s="434"/>
      <c r="N25" s="435"/>
      <c r="O25" s="435"/>
      <c r="P25" s="436"/>
      <c r="Q25" s="440"/>
      <c r="R25" s="441"/>
      <c r="S25" s="413"/>
      <c r="T25" s="414"/>
      <c r="U25" s="414"/>
      <c r="V25" s="415"/>
      <c r="W25" s="419"/>
      <c r="X25" s="420"/>
      <c r="Y25" s="420"/>
      <c r="Z25" s="421"/>
      <c r="AA25" s="413"/>
      <c r="AB25" s="414"/>
      <c r="AC25" s="415"/>
      <c r="AD25" s="413"/>
      <c r="AE25" s="414"/>
      <c r="AF25" s="414"/>
      <c r="AG25" s="414"/>
      <c r="AH25" s="425"/>
    </row>
    <row r="26" spans="2:34" ht="16.8" customHeight="1" x14ac:dyDescent="0.3">
      <c r="B26" s="432"/>
      <c r="C26" s="427"/>
      <c r="D26" s="428"/>
      <c r="E26" s="428"/>
      <c r="F26" s="428"/>
      <c r="G26" s="428"/>
      <c r="H26" s="429"/>
      <c r="I26" s="437"/>
      <c r="J26" s="438"/>
      <c r="K26" s="438"/>
      <c r="L26" s="439"/>
      <c r="M26" s="437"/>
      <c r="N26" s="438"/>
      <c r="O26" s="438"/>
      <c r="P26" s="439"/>
      <c r="Q26" s="442"/>
      <c r="R26" s="443"/>
      <c r="S26" s="416"/>
      <c r="T26" s="417"/>
      <c r="U26" s="417"/>
      <c r="V26" s="418"/>
      <c r="W26" s="422"/>
      <c r="X26" s="423"/>
      <c r="Y26" s="423"/>
      <c r="Z26" s="424"/>
      <c r="AA26" s="416"/>
      <c r="AB26" s="417"/>
      <c r="AC26" s="418"/>
      <c r="AD26" s="416"/>
      <c r="AE26" s="417"/>
      <c r="AF26" s="417"/>
      <c r="AG26" s="417"/>
      <c r="AH26" s="430"/>
    </row>
    <row r="27" spans="2:34" ht="16.8" customHeight="1" x14ac:dyDescent="0.3">
      <c r="B27" s="431"/>
      <c r="C27" s="433"/>
      <c r="D27" s="433"/>
      <c r="E27" s="433"/>
      <c r="F27" s="433"/>
      <c r="G27" s="433"/>
      <c r="H27" s="433"/>
      <c r="I27" s="434"/>
      <c r="J27" s="435"/>
      <c r="K27" s="435"/>
      <c r="L27" s="436"/>
      <c r="M27" s="434"/>
      <c r="N27" s="435"/>
      <c r="O27" s="435"/>
      <c r="P27" s="436"/>
      <c r="Q27" s="440"/>
      <c r="R27" s="441"/>
      <c r="S27" s="413"/>
      <c r="T27" s="414"/>
      <c r="U27" s="414"/>
      <c r="V27" s="415"/>
      <c r="W27" s="419"/>
      <c r="X27" s="420"/>
      <c r="Y27" s="420"/>
      <c r="Z27" s="421"/>
      <c r="AA27" s="413"/>
      <c r="AB27" s="414"/>
      <c r="AC27" s="415"/>
      <c r="AD27" s="413"/>
      <c r="AE27" s="414"/>
      <c r="AF27" s="414"/>
      <c r="AG27" s="414"/>
      <c r="AH27" s="425"/>
    </row>
    <row r="28" spans="2:34" ht="16.8" customHeight="1" x14ac:dyDescent="0.3">
      <c r="B28" s="432"/>
      <c r="C28" s="427"/>
      <c r="D28" s="428"/>
      <c r="E28" s="428"/>
      <c r="F28" s="428"/>
      <c r="G28" s="428"/>
      <c r="H28" s="429"/>
      <c r="I28" s="437"/>
      <c r="J28" s="438"/>
      <c r="K28" s="438"/>
      <c r="L28" s="439"/>
      <c r="M28" s="437"/>
      <c r="N28" s="438"/>
      <c r="O28" s="438"/>
      <c r="P28" s="439"/>
      <c r="Q28" s="442"/>
      <c r="R28" s="443"/>
      <c r="S28" s="416"/>
      <c r="T28" s="417"/>
      <c r="U28" s="417"/>
      <c r="V28" s="418"/>
      <c r="W28" s="422"/>
      <c r="X28" s="423"/>
      <c r="Y28" s="423"/>
      <c r="Z28" s="424"/>
      <c r="AA28" s="416"/>
      <c r="AB28" s="417"/>
      <c r="AC28" s="418"/>
      <c r="AD28" s="416"/>
      <c r="AE28" s="417"/>
      <c r="AF28" s="417"/>
      <c r="AG28" s="417"/>
      <c r="AH28" s="430"/>
    </row>
    <row r="29" spans="2:34" ht="16.8" customHeight="1" x14ac:dyDescent="0.3">
      <c r="B29" s="431"/>
      <c r="C29" s="433"/>
      <c r="D29" s="433"/>
      <c r="E29" s="433"/>
      <c r="F29" s="433"/>
      <c r="G29" s="433"/>
      <c r="H29" s="433"/>
      <c r="I29" s="434"/>
      <c r="J29" s="435"/>
      <c r="K29" s="435"/>
      <c r="L29" s="436"/>
      <c r="M29" s="434"/>
      <c r="N29" s="435"/>
      <c r="O29" s="435"/>
      <c r="P29" s="436"/>
      <c r="Q29" s="440"/>
      <c r="R29" s="441"/>
      <c r="S29" s="413"/>
      <c r="T29" s="414"/>
      <c r="U29" s="414"/>
      <c r="V29" s="415"/>
      <c r="W29" s="419"/>
      <c r="X29" s="420"/>
      <c r="Y29" s="420"/>
      <c r="Z29" s="421"/>
      <c r="AA29" s="413"/>
      <c r="AB29" s="414"/>
      <c r="AC29" s="415"/>
      <c r="AD29" s="413"/>
      <c r="AE29" s="414"/>
      <c r="AF29" s="414"/>
      <c r="AG29" s="414"/>
      <c r="AH29" s="425"/>
    </row>
    <row r="30" spans="2:34" ht="16.8" customHeight="1" x14ac:dyDescent="0.3">
      <c r="B30" s="432"/>
      <c r="C30" s="427"/>
      <c r="D30" s="428"/>
      <c r="E30" s="428"/>
      <c r="F30" s="428"/>
      <c r="G30" s="428"/>
      <c r="H30" s="429"/>
      <c r="I30" s="437"/>
      <c r="J30" s="438"/>
      <c r="K30" s="438"/>
      <c r="L30" s="439"/>
      <c r="M30" s="437"/>
      <c r="N30" s="438"/>
      <c r="O30" s="438"/>
      <c r="P30" s="439"/>
      <c r="Q30" s="442"/>
      <c r="R30" s="443"/>
      <c r="S30" s="416"/>
      <c r="T30" s="417"/>
      <c r="U30" s="417"/>
      <c r="V30" s="418"/>
      <c r="W30" s="422"/>
      <c r="X30" s="423"/>
      <c r="Y30" s="423"/>
      <c r="Z30" s="424"/>
      <c r="AA30" s="416"/>
      <c r="AB30" s="417"/>
      <c r="AC30" s="418"/>
      <c r="AD30" s="416"/>
      <c r="AE30" s="417"/>
      <c r="AF30" s="417"/>
      <c r="AG30" s="417"/>
      <c r="AH30" s="430"/>
    </row>
    <row r="31" spans="2:34" ht="16.8" customHeight="1" x14ac:dyDescent="0.3">
      <c r="B31" s="431"/>
      <c r="C31" s="433"/>
      <c r="D31" s="433"/>
      <c r="E31" s="433"/>
      <c r="F31" s="433"/>
      <c r="G31" s="433"/>
      <c r="H31" s="433"/>
      <c r="I31" s="434"/>
      <c r="J31" s="435"/>
      <c r="K31" s="435"/>
      <c r="L31" s="436"/>
      <c r="M31" s="434"/>
      <c r="N31" s="435"/>
      <c r="O31" s="435"/>
      <c r="P31" s="436"/>
      <c r="Q31" s="440"/>
      <c r="R31" s="441"/>
      <c r="S31" s="413"/>
      <c r="T31" s="414"/>
      <c r="U31" s="414"/>
      <c r="V31" s="415"/>
      <c r="W31" s="419"/>
      <c r="X31" s="420"/>
      <c r="Y31" s="420"/>
      <c r="Z31" s="421"/>
      <c r="AA31" s="413"/>
      <c r="AB31" s="414"/>
      <c r="AC31" s="415"/>
      <c r="AD31" s="413"/>
      <c r="AE31" s="414"/>
      <c r="AF31" s="414"/>
      <c r="AG31" s="414"/>
      <c r="AH31" s="425"/>
    </row>
    <row r="32" spans="2:34" ht="16.8" customHeight="1" x14ac:dyDescent="0.3">
      <c r="B32" s="432"/>
      <c r="C32" s="427"/>
      <c r="D32" s="428"/>
      <c r="E32" s="428"/>
      <c r="F32" s="428"/>
      <c r="G32" s="428"/>
      <c r="H32" s="429"/>
      <c r="I32" s="437"/>
      <c r="J32" s="438"/>
      <c r="K32" s="438"/>
      <c r="L32" s="439"/>
      <c r="M32" s="437"/>
      <c r="N32" s="438"/>
      <c r="O32" s="438"/>
      <c r="P32" s="439"/>
      <c r="Q32" s="442"/>
      <c r="R32" s="443"/>
      <c r="S32" s="416"/>
      <c r="T32" s="417"/>
      <c r="U32" s="417"/>
      <c r="V32" s="418"/>
      <c r="W32" s="422"/>
      <c r="X32" s="423"/>
      <c r="Y32" s="423"/>
      <c r="Z32" s="424"/>
      <c r="AA32" s="416"/>
      <c r="AB32" s="417"/>
      <c r="AC32" s="418"/>
      <c r="AD32" s="416"/>
      <c r="AE32" s="417"/>
      <c r="AF32" s="417"/>
      <c r="AG32" s="417"/>
      <c r="AH32" s="430"/>
    </row>
    <row r="33" spans="2:34" ht="16.8" customHeight="1" x14ac:dyDescent="0.3">
      <c r="B33" s="431"/>
      <c r="C33" s="433"/>
      <c r="D33" s="433"/>
      <c r="E33" s="433"/>
      <c r="F33" s="433"/>
      <c r="G33" s="433"/>
      <c r="H33" s="433"/>
      <c r="I33" s="434"/>
      <c r="J33" s="435"/>
      <c r="K33" s="435"/>
      <c r="L33" s="436"/>
      <c r="M33" s="434"/>
      <c r="N33" s="435"/>
      <c r="O33" s="435"/>
      <c r="P33" s="436"/>
      <c r="Q33" s="440"/>
      <c r="R33" s="441"/>
      <c r="S33" s="413"/>
      <c r="T33" s="414"/>
      <c r="U33" s="414"/>
      <c r="V33" s="415"/>
      <c r="W33" s="419"/>
      <c r="X33" s="420"/>
      <c r="Y33" s="420"/>
      <c r="Z33" s="421"/>
      <c r="AA33" s="413"/>
      <c r="AB33" s="414"/>
      <c r="AC33" s="415"/>
      <c r="AD33" s="413"/>
      <c r="AE33" s="414"/>
      <c r="AF33" s="414"/>
      <c r="AG33" s="414"/>
      <c r="AH33" s="425"/>
    </row>
    <row r="34" spans="2:34" ht="16.8" customHeight="1" x14ac:dyDescent="0.3">
      <c r="B34" s="432"/>
      <c r="C34" s="427"/>
      <c r="D34" s="428"/>
      <c r="E34" s="428"/>
      <c r="F34" s="428"/>
      <c r="G34" s="428"/>
      <c r="H34" s="429"/>
      <c r="I34" s="437"/>
      <c r="J34" s="438"/>
      <c r="K34" s="438"/>
      <c r="L34" s="439"/>
      <c r="M34" s="437"/>
      <c r="N34" s="438"/>
      <c r="O34" s="438"/>
      <c r="P34" s="439"/>
      <c r="Q34" s="442"/>
      <c r="R34" s="443"/>
      <c r="S34" s="416"/>
      <c r="T34" s="417"/>
      <c r="U34" s="417"/>
      <c r="V34" s="418"/>
      <c r="W34" s="422"/>
      <c r="X34" s="423"/>
      <c r="Y34" s="423"/>
      <c r="Z34" s="424"/>
      <c r="AA34" s="416"/>
      <c r="AB34" s="417"/>
      <c r="AC34" s="418"/>
      <c r="AD34" s="416"/>
      <c r="AE34" s="417"/>
      <c r="AF34" s="417"/>
      <c r="AG34" s="417"/>
      <c r="AH34" s="430"/>
    </row>
    <row r="35" spans="2:34" ht="16.8" customHeight="1" x14ac:dyDescent="0.3">
      <c r="B35" s="431"/>
      <c r="C35" s="433"/>
      <c r="D35" s="433"/>
      <c r="E35" s="433"/>
      <c r="F35" s="433"/>
      <c r="G35" s="433"/>
      <c r="H35" s="433"/>
      <c r="I35" s="434"/>
      <c r="J35" s="435"/>
      <c r="K35" s="435"/>
      <c r="L35" s="436"/>
      <c r="M35" s="434"/>
      <c r="N35" s="435"/>
      <c r="O35" s="435"/>
      <c r="P35" s="436"/>
      <c r="Q35" s="440"/>
      <c r="R35" s="441"/>
      <c r="S35" s="413"/>
      <c r="T35" s="414"/>
      <c r="U35" s="414"/>
      <c r="V35" s="415"/>
      <c r="W35" s="419"/>
      <c r="X35" s="420"/>
      <c r="Y35" s="420"/>
      <c r="Z35" s="421"/>
      <c r="AA35" s="413"/>
      <c r="AB35" s="414"/>
      <c r="AC35" s="415"/>
      <c r="AD35" s="413"/>
      <c r="AE35" s="414"/>
      <c r="AF35" s="414"/>
      <c r="AG35" s="414"/>
      <c r="AH35" s="425"/>
    </row>
    <row r="36" spans="2:34" ht="16.8" customHeight="1" x14ac:dyDescent="0.3">
      <c r="B36" s="432"/>
      <c r="C36" s="427"/>
      <c r="D36" s="428"/>
      <c r="E36" s="428"/>
      <c r="F36" s="428"/>
      <c r="G36" s="428"/>
      <c r="H36" s="429"/>
      <c r="I36" s="437"/>
      <c r="J36" s="438"/>
      <c r="K36" s="438"/>
      <c r="L36" s="439"/>
      <c r="M36" s="437"/>
      <c r="N36" s="438"/>
      <c r="O36" s="438"/>
      <c r="P36" s="439"/>
      <c r="Q36" s="442"/>
      <c r="R36" s="443"/>
      <c r="S36" s="416"/>
      <c r="T36" s="417"/>
      <c r="U36" s="417"/>
      <c r="V36" s="418"/>
      <c r="W36" s="422"/>
      <c r="X36" s="423"/>
      <c r="Y36" s="423"/>
      <c r="Z36" s="424"/>
      <c r="AA36" s="416"/>
      <c r="AB36" s="417"/>
      <c r="AC36" s="418"/>
      <c r="AD36" s="416"/>
      <c r="AE36" s="417"/>
      <c r="AF36" s="417"/>
      <c r="AG36" s="417"/>
      <c r="AH36" s="426"/>
    </row>
    <row r="37" spans="2:34" ht="19.95" customHeight="1" x14ac:dyDescent="0.3">
      <c r="B37" s="298" t="s">
        <v>108</v>
      </c>
      <c r="C37" s="299"/>
      <c r="D37" s="299"/>
      <c r="E37" s="299"/>
      <c r="F37" s="299"/>
      <c r="G37" s="299"/>
      <c r="H37" s="299"/>
      <c r="I37" s="286" t="s">
        <v>283</v>
      </c>
      <c r="J37" s="287"/>
      <c r="K37" s="287"/>
      <c r="L37" s="287"/>
      <c r="M37" s="287"/>
      <c r="N37" s="287"/>
      <c r="O37" s="287"/>
      <c r="P37" s="287"/>
      <c r="Q37" s="287"/>
      <c r="R37" s="287"/>
      <c r="S37" s="287"/>
      <c r="T37" s="287"/>
      <c r="U37" s="287"/>
      <c r="V37" s="287"/>
      <c r="W37" s="287"/>
      <c r="X37" s="287"/>
      <c r="Y37" s="288"/>
      <c r="Z37" s="393" t="s">
        <v>109</v>
      </c>
      <c r="AA37" s="394"/>
      <c r="AB37" s="394"/>
      <c r="AC37" s="221" t="s">
        <v>278</v>
      </c>
      <c r="AD37" s="346" t="s">
        <v>285</v>
      </c>
      <c r="AE37" s="347"/>
      <c r="AF37" s="347"/>
      <c r="AG37" s="347"/>
      <c r="AH37" s="348"/>
    </row>
    <row r="38" spans="2:34" ht="19.95" customHeight="1" x14ac:dyDescent="0.3">
      <c r="B38" s="296" t="str">
        <f t="array" ref="B38">'基本情報(必須)'!D17</f>
        <v>非会員</v>
      </c>
      <c r="C38" s="297"/>
      <c r="D38" s="297"/>
      <c r="E38" s="297"/>
      <c r="F38" s="297"/>
      <c r="G38" s="297"/>
      <c r="H38" s="297"/>
      <c r="I38" s="289" t="s">
        <v>284</v>
      </c>
      <c r="J38" s="290"/>
      <c r="K38" s="290"/>
      <c r="L38" s="290"/>
      <c r="M38" s="290"/>
      <c r="N38" s="290"/>
      <c r="O38" s="290"/>
      <c r="P38" s="290"/>
      <c r="Q38" s="290"/>
      <c r="R38" s="290"/>
      <c r="S38" s="290"/>
      <c r="T38" s="290"/>
      <c r="U38" s="290"/>
      <c r="V38" s="290"/>
      <c r="W38" s="290"/>
      <c r="X38" s="290"/>
      <c r="Y38" s="290"/>
      <c r="Z38" s="391">
        <f>IF(B38=設定シート!Q4,設定シート!R4,設定シート!R5)</f>
        <v>3.0000000000000001E-3</v>
      </c>
      <c r="AA38" s="392"/>
      <c r="AB38" s="392"/>
      <c r="AC38" s="222"/>
      <c r="AD38" s="410">
        <f t="array" ref="AD38">IF('基本情報(必須)'!$D$17:$E$17="","",ROUNDDOWN(IF($AD$39*$Z$38&lt;設定シート!$R$11,設定シート!$R$11,$AD$39*$Z$38),0))</f>
        <v>0</v>
      </c>
      <c r="AE38" s="411"/>
      <c r="AF38" s="411"/>
      <c r="AG38" s="411"/>
      <c r="AH38" s="412"/>
    </row>
    <row r="39" spans="2:34" ht="28.2" customHeight="1" x14ac:dyDescent="0.3">
      <c r="B39" s="109"/>
      <c r="C39" s="295"/>
      <c r="D39" s="295"/>
      <c r="E39" s="295"/>
      <c r="F39" s="295"/>
      <c r="G39" s="295"/>
      <c r="H39" s="295"/>
      <c r="L39" s="112"/>
      <c r="M39" s="112"/>
      <c r="N39" s="112"/>
      <c r="O39" s="112"/>
      <c r="P39" s="112"/>
      <c r="Q39" s="12"/>
      <c r="R39" s="12"/>
      <c r="S39" s="13"/>
      <c r="T39" s="13"/>
      <c r="U39" s="13"/>
      <c r="V39" s="13"/>
      <c r="W39" s="14"/>
      <c r="X39" s="311" t="s">
        <v>288</v>
      </c>
      <c r="Y39" s="312"/>
      <c r="Z39" s="312"/>
      <c r="AA39" s="312"/>
      <c r="AB39" s="313"/>
      <c r="AC39" s="223" t="s">
        <v>279</v>
      </c>
      <c r="AD39" s="404">
        <f>SUMIF(AH17:AH36,"対象",AD17:AG36)</f>
        <v>0</v>
      </c>
      <c r="AE39" s="405"/>
      <c r="AF39" s="405"/>
      <c r="AG39" s="405"/>
      <c r="AH39" s="406"/>
    </row>
    <row r="40" spans="2:34" ht="28.2" customHeight="1" x14ac:dyDescent="0.3">
      <c r="B40" s="109"/>
      <c r="C40" s="111"/>
      <c r="D40" s="111"/>
      <c r="E40" s="111"/>
      <c r="F40" s="111"/>
      <c r="G40" s="111"/>
      <c r="H40" s="111"/>
      <c r="I40" s="300"/>
      <c r="J40" s="300"/>
      <c r="K40" s="300"/>
      <c r="L40" s="112"/>
      <c r="M40" s="112"/>
      <c r="N40" s="112"/>
      <c r="O40" s="112"/>
      <c r="P40" s="112"/>
      <c r="Q40" s="12"/>
      <c r="R40" s="12"/>
      <c r="S40" s="13"/>
      <c r="T40" s="13"/>
      <c r="U40" s="13"/>
      <c r="V40" s="13"/>
      <c r="W40" s="14"/>
      <c r="X40" s="314" t="s">
        <v>289</v>
      </c>
      <c r="Y40" s="315"/>
      <c r="Z40" s="315"/>
      <c r="AA40" s="315"/>
      <c r="AB40" s="316"/>
      <c r="AC40" s="224" t="s">
        <v>280</v>
      </c>
      <c r="AD40" s="407">
        <f>SUMIF(AH17:AH36,"対象外",AD17:AG36)</f>
        <v>0</v>
      </c>
      <c r="AE40" s="408"/>
      <c r="AF40" s="408"/>
      <c r="AG40" s="408"/>
      <c r="AH40" s="409"/>
    </row>
    <row r="41" spans="2:34" ht="28.2" customHeight="1" x14ac:dyDescent="0.3">
      <c r="B41" s="109"/>
      <c r="C41" s="111"/>
      <c r="D41" s="111"/>
      <c r="E41" s="111"/>
      <c r="F41" s="111"/>
      <c r="G41" s="111"/>
      <c r="H41" s="111"/>
      <c r="I41" s="113"/>
      <c r="J41" s="113"/>
      <c r="K41" s="113"/>
      <c r="L41" s="112"/>
      <c r="M41" s="112"/>
      <c r="N41" s="112"/>
      <c r="O41" s="112"/>
      <c r="P41" s="112"/>
      <c r="Q41" s="12"/>
      <c r="R41" s="12"/>
      <c r="S41" s="13"/>
      <c r="T41" s="13"/>
      <c r="U41" s="13"/>
      <c r="V41" s="13"/>
      <c r="W41" s="14"/>
      <c r="X41" s="314" t="s">
        <v>287</v>
      </c>
      <c r="Y41" s="315"/>
      <c r="Z41" s="315"/>
      <c r="AA41" s="315"/>
      <c r="AB41" s="316"/>
      <c r="AC41" s="224" t="s">
        <v>281</v>
      </c>
      <c r="AD41" s="395"/>
      <c r="AE41" s="396"/>
      <c r="AF41" s="396"/>
      <c r="AG41" s="396"/>
      <c r="AH41" s="397"/>
    </row>
    <row r="42" spans="2:34" ht="28.2" customHeight="1" thickBot="1" x14ac:dyDescent="0.35">
      <c r="B42" s="109"/>
      <c r="C42" s="111"/>
      <c r="D42" s="111"/>
      <c r="E42" s="111"/>
      <c r="F42" s="111"/>
      <c r="G42" s="111"/>
      <c r="H42" s="111"/>
      <c r="I42" s="113"/>
      <c r="J42" s="113"/>
      <c r="K42" s="113"/>
      <c r="L42" s="112"/>
      <c r="M42" s="112"/>
      <c r="N42" s="112"/>
      <c r="O42" s="112"/>
      <c r="P42" s="112"/>
      <c r="Q42" s="12"/>
      <c r="R42" s="12"/>
      <c r="S42" s="13"/>
      <c r="T42" s="13"/>
      <c r="U42" s="13"/>
      <c r="V42" s="13"/>
      <c r="W42" s="14"/>
      <c r="X42" s="314" t="s">
        <v>290</v>
      </c>
      <c r="Y42" s="315"/>
      <c r="Z42" s="315"/>
      <c r="AA42" s="315"/>
      <c r="AB42" s="316"/>
      <c r="AC42" s="224" t="s">
        <v>282</v>
      </c>
      <c r="AD42" s="398">
        <f>AD38</f>
        <v>0</v>
      </c>
      <c r="AE42" s="399"/>
      <c r="AF42" s="399"/>
      <c r="AG42" s="399"/>
      <c r="AH42" s="400"/>
    </row>
    <row r="43" spans="2:34" ht="28.2" customHeight="1" thickBot="1" x14ac:dyDescent="0.35">
      <c r="B43" s="109"/>
      <c r="C43" s="111"/>
      <c r="D43" s="111"/>
      <c r="E43" s="111"/>
      <c r="F43" s="111"/>
      <c r="G43" s="111"/>
      <c r="H43" s="111"/>
      <c r="I43" s="112"/>
      <c r="J43" s="112"/>
      <c r="K43" s="112"/>
      <c r="L43" s="112"/>
      <c r="M43" s="112"/>
      <c r="N43" s="112"/>
      <c r="O43" s="112"/>
      <c r="P43" s="112"/>
      <c r="Q43" s="12"/>
      <c r="R43" s="12"/>
      <c r="S43" s="13"/>
      <c r="T43" s="13"/>
      <c r="U43" s="13"/>
      <c r="V43" s="13"/>
      <c r="W43" s="14"/>
      <c r="X43" s="317" t="s">
        <v>286</v>
      </c>
      <c r="Y43" s="318"/>
      <c r="Z43" s="318"/>
      <c r="AA43" s="318"/>
      <c r="AB43" s="319"/>
      <c r="AC43" s="225"/>
      <c r="AD43" s="401">
        <f>SUM(AD39:AD41)-AD42</f>
        <v>0</v>
      </c>
      <c r="AE43" s="402"/>
      <c r="AF43" s="402"/>
      <c r="AG43" s="402"/>
      <c r="AH43" s="403"/>
    </row>
    <row r="44" spans="2:34" ht="20.100000000000001" customHeight="1" thickBot="1" x14ac:dyDescent="0.35">
      <c r="B44" s="114"/>
      <c r="C44" s="114"/>
      <c r="D44" s="114"/>
      <c r="E44" s="114"/>
      <c r="F44" s="114"/>
      <c r="G44" s="99"/>
      <c r="H44" s="99"/>
      <c r="I44" s="99"/>
      <c r="J44" s="99"/>
      <c r="K44" s="99"/>
      <c r="L44" s="99"/>
      <c r="M44" s="99"/>
      <c r="N44" s="99"/>
      <c r="O44" s="99"/>
      <c r="Z44" s="285"/>
      <c r="AA44" s="285"/>
      <c r="AB44" s="285"/>
      <c r="AC44" s="285"/>
      <c r="AD44" s="334"/>
      <c r="AE44" s="334"/>
      <c r="AF44" s="334"/>
      <c r="AG44" s="334"/>
      <c r="AH44" s="334"/>
    </row>
    <row r="45" spans="2:34" ht="20.100000000000001" customHeight="1" thickTop="1" x14ac:dyDescent="0.3">
      <c r="J45" s="115"/>
      <c r="K45" s="115"/>
      <c r="L45" s="115"/>
      <c r="M45" s="115"/>
      <c r="N45" s="115"/>
      <c r="O45" s="115"/>
      <c r="P45" s="115"/>
      <c r="Q45" s="115"/>
      <c r="R45" s="115"/>
      <c r="S45" s="115"/>
      <c r="T45" s="115"/>
      <c r="U45" s="115"/>
      <c r="V45" s="115"/>
      <c r="W45" s="115"/>
      <c r="X45" s="115"/>
      <c r="Z45" s="285"/>
      <c r="AA45" s="285"/>
      <c r="AB45" s="285"/>
      <c r="AC45" s="285"/>
    </row>
    <row r="46" spans="2:34" ht="20.100000000000001" customHeight="1" x14ac:dyDescent="0.3">
      <c r="J46" s="116"/>
      <c r="K46" s="116"/>
      <c r="L46" s="116"/>
      <c r="M46" s="116"/>
      <c r="N46" s="116"/>
      <c r="O46" s="116"/>
      <c r="P46" s="116"/>
      <c r="Q46" s="116"/>
      <c r="R46" s="116"/>
      <c r="S46" s="116"/>
      <c r="T46" s="116"/>
      <c r="U46" s="116"/>
      <c r="V46" s="116"/>
      <c r="W46" s="116"/>
      <c r="X46" s="116"/>
      <c r="Z46" s="285"/>
      <c r="AA46" s="285"/>
      <c r="AB46" s="285"/>
      <c r="AC46" s="285"/>
      <c r="AD46" s="334"/>
      <c r="AE46" s="334"/>
      <c r="AF46" s="334"/>
      <c r="AG46" s="334"/>
      <c r="AH46" s="334"/>
    </row>
    <row r="47" spans="2:34" ht="20.100000000000001" customHeight="1" x14ac:dyDescent="0.3">
      <c r="J47" s="116"/>
      <c r="K47" s="116"/>
      <c r="L47" s="116"/>
      <c r="M47" s="116"/>
      <c r="N47" s="116"/>
      <c r="O47" s="116"/>
      <c r="P47" s="116"/>
      <c r="Q47" s="116"/>
      <c r="R47" s="116"/>
      <c r="S47" s="116"/>
      <c r="T47" s="116"/>
      <c r="U47" s="116"/>
      <c r="V47" s="116"/>
      <c r="W47" s="116"/>
      <c r="X47" s="116"/>
      <c r="Z47" s="285"/>
      <c r="AA47" s="285"/>
      <c r="AB47" s="285"/>
      <c r="AC47" s="285"/>
    </row>
    <row r="48" spans="2:34" ht="20.100000000000001" customHeight="1" x14ac:dyDescent="0.3">
      <c r="Z48" s="285"/>
      <c r="AA48" s="285"/>
      <c r="AB48" s="285"/>
      <c r="AC48" s="285"/>
    </row>
  </sheetData>
  <sheetProtection algorithmName="SHA-512" hashValue="jIqCsbZNy+ctOQuNEvM/wqGECZS83mMKeNXILGgDeMhzosKelXEY2rj7pljFGvWISpol64tnJbGPbDI1G/bCYA==" saltValue="kkRNmPqGNQaDs5HFX8MGxA==" spinCount="100000" sheet="1"/>
  <mergeCells count="175">
    <mergeCell ref="E2:X3"/>
    <mergeCell ref="Z2:AC2"/>
    <mergeCell ref="AD2:AG2"/>
    <mergeCell ref="AD3:AG3"/>
    <mergeCell ref="B5:F6"/>
    <mergeCell ref="V5:X7"/>
    <mergeCell ref="Z5:AB5"/>
    <mergeCell ref="G6:H6"/>
    <mergeCell ref="Y6:AG6"/>
    <mergeCell ref="Y7:AG7"/>
    <mergeCell ref="V11:X11"/>
    <mergeCell ref="Y11:AB11"/>
    <mergeCell ref="AC11:AD11"/>
    <mergeCell ref="AE11:AG11"/>
    <mergeCell ref="V13:X13"/>
    <mergeCell ref="Y13:AG13"/>
    <mergeCell ref="V8:X8"/>
    <mergeCell ref="Y8:AG8"/>
    <mergeCell ref="V9:X9"/>
    <mergeCell ref="Y9:AF9"/>
    <mergeCell ref="V10:X10"/>
    <mergeCell ref="Y10:AG10"/>
    <mergeCell ref="V12:X12"/>
    <mergeCell ref="Y12:AB12"/>
    <mergeCell ref="AC12:AD12"/>
    <mergeCell ref="AE12:AG12"/>
    <mergeCell ref="B14:F14"/>
    <mergeCell ref="G14:N14"/>
    <mergeCell ref="V14:X14"/>
    <mergeCell ref="Y14:AG14"/>
    <mergeCell ref="C16:H16"/>
    <mergeCell ref="I16:L16"/>
    <mergeCell ref="M16:P16"/>
    <mergeCell ref="Q16:R16"/>
    <mergeCell ref="S16:V16"/>
    <mergeCell ref="W16:Z16"/>
    <mergeCell ref="AA16:AC16"/>
    <mergeCell ref="AD16:AG16"/>
    <mergeCell ref="AH17:AH18"/>
    <mergeCell ref="C18:H18"/>
    <mergeCell ref="B19:B20"/>
    <mergeCell ref="C19:H19"/>
    <mergeCell ref="I19:L20"/>
    <mergeCell ref="M19:P20"/>
    <mergeCell ref="Q19:R20"/>
    <mergeCell ref="S19:V20"/>
    <mergeCell ref="W19:Z20"/>
    <mergeCell ref="B17:B18"/>
    <mergeCell ref="C17:H17"/>
    <mergeCell ref="I17:L18"/>
    <mergeCell ref="M17:P18"/>
    <mergeCell ref="Q17:R18"/>
    <mergeCell ref="S17:V18"/>
    <mergeCell ref="W17:Z18"/>
    <mergeCell ref="AA17:AC18"/>
    <mergeCell ref="AD17:AG18"/>
    <mergeCell ref="B23:B24"/>
    <mergeCell ref="C23:H23"/>
    <mergeCell ref="I23:L24"/>
    <mergeCell ref="M23:P24"/>
    <mergeCell ref="Q23:R24"/>
    <mergeCell ref="AA19:AC20"/>
    <mergeCell ref="AD19:AG20"/>
    <mergeCell ref="AH19:AH20"/>
    <mergeCell ref="C20:H20"/>
    <mergeCell ref="B21:B22"/>
    <mergeCell ref="C21:H21"/>
    <mergeCell ref="I21:L22"/>
    <mergeCell ref="M21:P22"/>
    <mergeCell ref="Q21:R22"/>
    <mergeCell ref="S21:V22"/>
    <mergeCell ref="S23:V24"/>
    <mergeCell ref="W23:Z24"/>
    <mergeCell ref="AA23:AC24"/>
    <mergeCell ref="AD23:AG24"/>
    <mergeCell ref="AH23:AH24"/>
    <mergeCell ref="C24:H24"/>
    <mergeCell ref="W21:Z22"/>
    <mergeCell ref="AA21:AC22"/>
    <mergeCell ref="AD21:AG22"/>
    <mergeCell ref="AH21:AH22"/>
    <mergeCell ref="C22:H22"/>
    <mergeCell ref="B27:B28"/>
    <mergeCell ref="C27:H27"/>
    <mergeCell ref="I27:L28"/>
    <mergeCell ref="M27:P28"/>
    <mergeCell ref="Q27:R28"/>
    <mergeCell ref="B25:B26"/>
    <mergeCell ref="C25:H25"/>
    <mergeCell ref="I25:L26"/>
    <mergeCell ref="M25:P26"/>
    <mergeCell ref="Q25:R26"/>
    <mergeCell ref="S27:V28"/>
    <mergeCell ref="W27:Z28"/>
    <mergeCell ref="AA27:AC28"/>
    <mergeCell ref="AD27:AG28"/>
    <mergeCell ref="AH27:AH28"/>
    <mergeCell ref="C28:H28"/>
    <mergeCell ref="W25:Z26"/>
    <mergeCell ref="AA25:AC26"/>
    <mergeCell ref="AD25:AG26"/>
    <mergeCell ref="AH25:AH26"/>
    <mergeCell ref="C26:H26"/>
    <mergeCell ref="S25:V26"/>
    <mergeCell ref="B31:B32"/>
    <mergeCell ref="C31:H31"/>
    <mergeCell ref="I31:L32"/>
    <mergeCell ref="M31:P32"/>
    <mergeCell ref="Q31:R32"/>
    <mergeCell ref="B29:B30"/>
    <mergeCell ref="C29:H29"/>
    <mergeCell ref="I29:L30"/>
    <mergeCell ref="M29:P30"/>
    <mergeCell ref="Q29:R30"/>
    <mergeCell ref="S31:V32"/>
    <mergeCell ref="W31:Z32"/>
    <mergeCell ref="AA31:AC32"/>
    <mergeCell ref="AD31:AG32"/>
    <mergeCell ref="AH31:AH32"/>
    <mergeCell ref="C32:H32"/>
    <mergeCell ref="W29:Z30"/>
    <mergeCell ref="AA29:AC30"/>
    <mergeCell ref="AD29:AG30"/>
    <mergeCell ref="AH29:AH30"/>
    <mergeCell ref="C30:H30"/>
    <mergeCell ref="S29:V30"/>
    <mergeCell ref="B35:B36"/>
    <mergeCell ref="C35:H35"/>
    <mergeCell ref="I35:L36"/>
    <mergeCell ref="M35:P36"/>
    <mergeCell ref="Q35:R36"/>
    <mergeCell ref="B33:B34"/>
    <mergeCell ref="C33:H33"/>
    <mergeCell ref="I33:L34"/>
    <mergeCell ref="M33:P34"/>
    <mergeCell ref="Q33:R34"/>
    <mergeCell ref="S35:V36"/>
    <mergeCell ref="W35:Z36"/>
    <mergeCell ref="AA35:AC36"/>
    <mergeCell ref="AD35:AG36"/>
    <mergeCell ref="AH35:AH36"/>
    <mergeCell ref="C36:H36"/>
    <mergeCell ref="W33:Z34"/>
    <mergeCell ref="AA33:AC34"/>
    <mergeCell ref="AD33:AG34"/>
    <mergeCell ref="AH33:AH34"/>
    <mergeCell ref="C34:H34"/>
    <mergeCell ref="S33:V34"/>
    <mergeCell ref="C39:H39"/>
    <mergeCell ref="AD39:AH39"/>
    <mergeCell ref="I40:K40"/>
    <mergeCell ref="AD40:AH40"/>
    <mergeCell ref="B37:H37"/>
    <mergeCell ref="I37:Y37"/>
    <mergeCell ref="AD37:AH37"/>
    <mergeCell ref="B38:H38"/>
    <mergeCell ref="I38:Y38"/>
    <mergeCell ref="AD38:AH38"/>
    <mergeCell ref="Z37:AB37"/>
    <mergeCell ref="Z38:AB38"/>
    <mergeCell ref="X39:AB39"/>
    <mergeCell ref="X40:AB40"/>
    <mergeCell ref="Z48:AC48"/>
    <mergeCell ref="Z44:AC44"/>
    <mergeCell ref="AD44:AH44"/>
    <mergeCell ref="Z45:AC45"/>
    <mergeCell ref="Z46:AC46"/>
    <mergeCell ref="AD46:AH46"/>
    <mergeCell ref="Z47:AC47"/>
    <mergeCell ref="AD41:AH41"/>
    <mergeCell ref="AD42:AH42"/>
    <mergeCell ref="AD43:AH43"/>
    <mergeCell ref="X41:AB41"/>
    <mergeCell ref="X42:AB42"/>
    <mergeCell ref="X43:AB43"/>
  </mergeCells>
  <phoneticPr fontId="1"/>
  <dataValidations count="1">
    <dataValidation type="list" allowBlank="1" showInputMessage="1" showErrorMessage="1" sqref="AH17:AH36" xr:uid="{42E5EA96-465C-4226-9F77-53E7246D6416}">
      <formula1>"対象,対象外"</formula1>
    </dataValidation>
  </dataValidations>
  <printOptions horizontalCentered="1"/>
  <pageMargins left="0.51181102362204722" right="0.51181102362204722" top="0.55118110236220474" bottom="0.55118110236220474" header="0.31496062992125984" footer="0.31496062992125984"/>
  <pageSetup paperSize="9" scale="61" orientation="landscape" blackAndWhite="1" r:id="rId1"/>
  <headerFooter>
    <oddHeader>&amp;R手入力用</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35961-F576-4FAA-B288-E94525429432}">
  <sheetPr codeName="Sheet5">
    <tabColor rgb="FFFFFF00"/>
    <pageSetUpPr fitToPage="1"/>
  </sheetPr>
  <dimension ref="A2:U41"/>
  <sheetViews>
    <sheetView topLeftCell="E1" zoomScale="115" zoomScaleNormal="115" workbookViewId="0">
      <selection activeCell="E1" sqref="E1"/>
    </sheetView>
  </sheetViews>
  <sheetFormatPr defaultRowHeight="15" x14ac:dyDescent="0.3"/>
  <cols>
    <col min="1" max="1" width="4.54296875" customWidth="1"/>
    <col min="2" max="2" width="6.453125" customWidth="1"/>
    <col min="3" max="3" width="42.453125" customWidth="1"/>
    <col min="4" max="4" width="32.90625" customWidth="1"/>
    <col min="5" max="5" width="24.81640625" customWidth="1"/>
    <col min="6" max="7" width="12.453125" style="15" customWidth="1"/>
    <col min="8" max="8" width="8.54296875" style="16" customWidth="1"/>
    <col min="9" max="13" width="12.453125" style="15" customWidth="1"/>
    <col min="14" max="14" width="4.453125" style="15" customWidth="1"/>
    <col min="15" max="15" width="45" style="15" bestFit="1" customWidth="1"/>
    <col min="16" max="16" width="3.90625" customWidth="1"/>
    <col min="17" max="17" width="14.1796875" customWidth="1"/>
    <col min="18" max="18" width="12.90625" customWidth="1"/>
    <col min="19" max="19" width="8.81640625" customWidth="1"/>
  </cols>
  <sheetData>
    <row r="2" spans="1:20" x14ac:dyDescent="0.3">
      <c r="B2" t="s">
        <v>101</v>
      </c>
      <c r="O2" s="190" t="s">
        <v>247</v>
      </c>
    </row>
    <row r="3" spans="1:20" s="1" customFormat="1" x14ac:dyDescent="0.3">
      <c r="A3" s="74" t="s">
        <v>176</v>
      </c>
      <c r="B3" s="24" t="s">
        <v>94</v>
      </c>
      <c r="C3" s="24" t="s">
        <v>92</v>
      </c>
      <c r="D3" s="24" t="s">
        <v>127</v>
      </c>
      <c r="E3" s="24" t="s">
        <v>128</v>
      </c>
      <c r="F3" s="25" t="s">
        <v>96</v>
      </c>
      <c r="G3" s="25" t="s">
        <v>175</v>
      </c>
      <c r="H3" s="26" t="s">
        <v>97</v>
      </c>
      <c r="I3" s="25" t="s">
        <v>98</v>
      </c>
      <c r="J3" s="25" t="s">
        <v>99</v>
      </c>
      <c r="K3" s="25" t="s">
        <v>93</v>
      </c>
      <c r="L3" s="27" t="s">
        <v>100</v>
      </c>
      <c r="M3" s="168" t="s">
        <v>168</v>
      </c>
      <c r="O3" s="11" t="s">
        <v>217</v>
      </c>
      <c r="Q3" s="19" t="s">
        <v>111</v>
      </c>
      <c r="R3" s="11">
        <f>IF(L32="",0,IF(L32&gt;0,IF(R8&gt;0,1000,0),0))</f>
        <v>0</v>
      </c>
      <c r="S3" t="s">
        <v>274</v>
      </c>
    </row>
    <row r="4" spans="1:20" x14ac:dyDescent="0.3">
      <c r="A4" s="75" t="str">
        <f>IF($B4="","",VALUE($B4))</f>
        <v/>
      </c>
      <c r="B4" s="29" t="str">
        <f>IF(COUNTIF('基本情報(必須)'!$H$24:$H$38,$C4),"1","")</f>
        <v/>
      </c>
      <c r="C4" s="29" t="s">
        <v>216</v>
      </c>
      <c r="D4" s="29" t="str">
        <f t="array" ref="D4">IF($B4="","",'①請求書（指定様式_請負）1'!$G$17:$Z$17)</f>
        <v/>
      </c>
      <c r="E4" s="29" t="str">
        <f t="array" ref="E4">IF($B4="","",'①請求書（指定様式_請負）1'!$G$18)</f>
        <v/>
      </c>
      <c r="F4" s="50" t="str">
        <f t="array" ref="F4">IF($B4="","",'①請求書（指定様式_請負）1'!$G$19:$K$19)</f>
        <v/>
      </c>
      <c r="G4" s="50" t="str">
        <f t="array" ref="G4">IF($B4="","",'①請求書（指定様式_請負）1'!$G$22:$K$22)</f>
        <v/>
      </c>
      <c r="H4" s="52" t="str">
        <f t="array" ref="H4">IF($B4="","",'①請求書（指定様式_請負）1'!$G$24:$K$24)</f>
        <v/>
      </c>
      <c r="I4" s="50" t="str">
        <f t="array" ref="I4">IF($B4="","",'①請求書（指定様式_請負）1'!$L$22:$P$22)</f>
        <v/>
      </c>
      <c r="J4" s="50" t="str">
        <f t="array" ref="J4">IF($B4="","",'①請求書（指定様式_請負）1'!$Q$22:$U$22)</f>
        <v/>
      </c>
      <c r="K4" s="50" t="str">
        <f t="array" ref="K4">IF($B4="","",'①請求書（指定様式_請負）1'!$Q$23:$U$23)</f>
        <v/>
      </c>
      <c r="L4" s="53" t="str">
        <f t="array" ref="L4">IF($B4="","",'①請求書（指定様式_請負）1'!$Q$25:$U$25)</f>
        <v/>
      </c>
      <c r="M4" s="169" t="str">
        <f t="array" ref="M4">IF($B4="","",'①請求書（指定様式_請負）1'!$G$13:$H$13)</f>
        <v/>
      </c>
      <c r="N4" s="72"/>
      <c r="O4" s="11" t="s">
        <v>248</v>
      </c>
      <c r="Q4" s="19" t="s">
        <v>112</v>
      </c>
      <c r="R4" s="20">
        <v>2E-3</v>
      </c>
      <c r="T4" s="1"/>
    </row>
    <row r="5" spans="1:20" ht="15.6" thickBot="1" x14ac:dyDescent="0.35">
      <c r="A5" s="75" t="str">
        <f t="shared" ref="A5:A15" si="0">IF($B5="","",VALUE($B5))</f>
        <v/>
      </c>
      <c r="B5" s="29" t="str">
        <f>IF(COUNTIF('基本情報(必須)'!$H$24:$H$38,$C5),"2","")</f>
        <v/>
      </c>
      <c r="C5" s="29" t="s">
        <v>218</v>
      </c>
      <c r="D5" s="29" t="str">
        <f t="array" ref="D5">IF($B5="","",'①請求書（指定様式_請負）2'!$G$17:$Z$17)</f>
        <v/>
      </c>
      <c r="E5" s="29" t="str">
        <f t="array" ref="E5">IF($B5="","",'①請求書（指定様式_請負）2'!$G$18)</f>
        <v/>
      </c>
      <c r="F5" s="50" t="str">
        <f t="array" ref="F5">IF($B5="","",'①請求書（指定様式_請負）2'!$G$19:$K$19)</f>
        <v/>
      </c>
      <c r="G5" s="50" t="str">
        <f t="array" ref="G5">IF($B5="","",'①請求書（指定様式_請負）2'!$G$22:$K$22)</f>
        <v/>
      </c>
      <c r="H5" s="52" t="str">
        <f t="array" ref="H5">IF($B5="","",'①請求書（指定様式_請負）2'!$G$24:$K$24)</f>
        <v/>
      </c>
      <c r="I5" s="50" t="str">
        <f t="array" ref="I5">IF($B5="","",'①請求書（指定様式_請負）2'!$L$22:$P$22)</f>
        <v/>
      </c>
      <c r="J5" s="50" t="str">
        <f t="array" ref="J5">IF($B5="","",'①請求書（指定様式_請負）2'!$Q$22:$U$22)</f>
        <v/>
      </c>
      <c r="K5" s="50" t="str">
        <f t="array" ref="K5">IF($B5="","",'①請求書（指定様式_請負）2'!$Q$23:$U$23)</f>
        <v/>
      </c>
      <c r="L5" s="53" t="str">
        <f t="array" ref="L5">IF($B5="","",'①請求書（指定様式_請負）2'!$Q$25:$U$25)</f>
        <v/>
      </c>
      <c r="M5" s="169" t="str">
        <f t="array" ref="M5">IF($B5="","",'①請求書（指定様式_請負）2'!$G$13:$H$13)</f>
        <v/>
      </c>
      <c r="N5" s="72"/>
      <c r="O5" s="11" t="s">
        <v>264</v>
      </c>
      <c r="Q5" s="19" t="s">
        <v>113</v>
      </c>
      <c r="R5" s="23">
        <v>3.0000000000000001E-3</v>
      </c>
    </row>
    <row r="6" spans="1:20" x14ac:dyDescent="0.3">
      <c r="A6" s="75" t="str">
        <f t="shared" si="0"/>
        <v/>
      </c>
      <c r="B6" s="29" t="str">
        <f>IF(COUNTIF('基本情報(必須)'!$H$24:$H$38,$C6),"3","")</f>
        <v/>
      </c>
      <c r="C6" s="29" t="s">
        <v>219</v>
      </c>
      <c r="D6" s="29" t="str">
        <f t="array" ref="D6">IF($B6="","",'①請求書（指定様式_請負）3'!$G$17:$Z$17)</f>
        <v/>
      </c>
      <c r="E6" s="29" t="str">
        <f t="array" ref="E6">IF($B6="","",'①請求書（指定様式_請負）3'!$G$18)</f>
        <v/>
      </c>
      <c r="F6" s="50" t="str">
        <f t="array" ref="F6">IF($B6="","",'①請求書（指定様式_請負）3'!$G$19:$K$19)</f>
        <v/>
      </c>
      <c r="G6" s="50" t="str">
        <f t="array" ref="G6">IF($B6="","",'①請求書（指定様式_請負）3'!$G$22:$K$22)</f>
        <v/>
      </c>
      <c r="H6" s="52" t="str">
        <f t="array" ref="H6">IF($B6="","",'①請求書（指定様式_請負）3'!$G$24:$K$24)</f>
        <v/>
      </c>
      <c r="I6" s="50" t="str">
        <f t="array" ref="I6">IF($B6="","",'①請求書（指定様式_請負）3'!$L$22:$P$22)</f>
        <v/>
      </c>
      <c r="J6" s="50" t="str">
        <f t="array" ref="J6">IF($B6="","",'①請求書（指定様式_請負）3'!$Q$22:$U$22)</f>
        <v/>
      </c>
      <c r="K6" s="50" t="str">
        <f t="array" ref="K6">IF($B6="","",'①請求書（指定様式_請負）3'!$Q$23:$U$23)</f>
        <v/>
      </c>
      <c r="L6" s="53" t="str">
        <f t="array" ref="L6">IF($B6="","",'①請求書（指定様式_請負）3'!$Q$25:$U$25)</f>
        <v/>
      </c>
      <c r="M6" s="169" t="str">
        <f t="array" ref="M6">IF($B6="","",'①請求書（指定様式_請負）3'!$G$13:$H$13)</f>
        <v/>
      </c>
      <c r="N6" s="72"/>
      <c r="O6" s="11"/>
      <c r="Q6" s="21" t="s">
        <v>114</v>
      </c>
      <c r="R6" s="22" t="str">
        <f>IF('基本情報(必須)'!D17="","",'基本情報(必須)'!D17)</f>
        <v>非会員</v>
      </c>
    </row>
    <row r="7" spans="1:20" x14ac:dyDescent="0.3">
      <c r="A7" s="75" t="str">
        <f t="shared" si="0"/>
        <v/>
      </c>
      <c r="B7" s="29" t="str">
        <f>IF(COUNTIF('基本情報(必須)'!$H$24:$H$38,$C7),"4","")</f>
        <v/>
      </c>
      <c r="C7" s="29" t="s">
        <v>220</v>
      </c>
      <c r="D7" s="29" t="str">
        <f t="array" ref="D7">IF($B7="","",'①請求書（指定様式_請負）4'!$G$17:$Z$17)</f>
        <v/>
      </c>
      <c r="E7" s="29" t="str">
        <f t="array" ref="E7">IF($B7="","",'①請求書（指定様式_請負）4'!$G$18)</f>
        <v/>
      </c>
      <c r="F7" s="50" t="str">
        <f t="array" ref="F7">IF($B7="","",'①請求書（指定様式_請負）4'!$G$19:$K$19)</f>
        <v/>
      </c>
      <c r="G7" s="50" t="str">
        <f t="array" ref="G7">IF($B7="","",'①請求書（指定様式_請負）4'!$G$22:$K$22)</f>
        <v/>
      </c>
      <c r="H7" s="52" t="str">
        <f t="array" ref="H7">IF($B7="","",'①請求書（指定様式_請負）4'!$G$24:$K$24)</f>
        <v/>
      </c>
      <c r="I7" s="50" t="str">
        <f t="array" ref="I7">IF($B7="","",'①請求書（指定様式_請負）4'!$L$22:$P$22)</f>
        <v/>
      </c>
      <c r="J7" s="50" t="str">
        <f t="array" ref="J7">IF($B7="","",'①請求書（指定様式_請負）4'!$Q$22:$U$22)</f>
        <v/>
      </c>
      <c r="K7" s="50" t="str">
        <f t="array" ref="K7">IF($B7="","",'①請求書（指定様式_請負）4'!$Q$23:$U$23)</f>
        <v/>
      </c>
      <c r="L7" s="53" t="str">
        <f t="array" ref="L7">IF($B7="","",'①請求書（指定様式_請負）4'!$Q$25:$U$25)</f>
        <v/>
      </c>
      <c r="M7" s="169" t="str">
        <f t="array" ref="M7">IF($B7="","",'①請求書（指定様式_請負）4'!$G$13:$H$13)</f>
        <v/>
      </c>
      <c r="N7" s="72"/>
      <c r="O7" s="11" t="s">
        <v>237</v>
      </c>
      <c r="Q7" s="214" t="s">
        <v>115</v>
      </c>
      <c r="R7" s="215">
        <f>IF(R6="","",IF(R6=Q4,R4,R5))</f>
        <v>3.0000000000000001E-3</v>
      </c>
    </row>
    <row r="8" spans="1:20" x14ac:dyDescent="0.3">
      <c r="A8" s="75" t="str">
        <f t="shared" si="0"/>
        <v/>
      </c>
      <c r="B8" s="29" t="str">
        <f>IF(COUNTIF('基本情報(必須)'!$H$24:$H$38,$C8),"5","")</f>
        <v/>
      </c>
      <c r="C8" s="29" t="s">
        <v>221</v>
      </c>
      <c r="D8" s="29" t="str">
        <f t="array" ref="D8">IF($B8="","",'①請求書（指定様式_請負）5'!$G$17:$Z$17)</f>
        <v/>
      </c>
      <c r="E8" s="29" t="str">
        <f t="array" ref="E8">IF($B8="","",'①請求書（指定様式_請負）5'!$G$18)</f>
        <v/>
      </c>
      <c r="F8" s="50" t="str">
        <f t="array" ref="F8">IF($B8="","",'①請求書（指定様式_請負）5'!$G$19:$K$19)</f>
        <v/>
      </c>
      <c r="G8" s="50" t="str">
        <f t="array" ref="G8">IF($B8="","",'①請求書（指定様式_請負）5'!$G$22:$K$22)</f>
        <v/>
      </c>
      <c r="H8" s="52" t="str">
        <f t="array" ref="H8">IF($B8="","",'①請求書（指定様式_請負）5'!$G$24:$K$24)</f>
        <v/>
      </c>
      <c r="I8" s="50" t="str">
        <f t="array" ref="I8">IF($B8="","",'①請求書（指定様式_請負）5'!$L$22:$P$22)</f>
        <v/>
      </c>
      <c r="J8" s="50" t="str">
        <f t="array" ref="J8">IF($B8="","",'①請求書（指定様式_請負）5'!$Q$22:$U$22)</f>
        <v/>
      </c>
      <c r="K8" s="50" t="str">
        <f t="array" ref="K8">IF($B8="","",'①請求書（指定様式_請負）5'!$Q$23:$U$23)</f>
        <v/>
      </c>
      <c r="L8" s="53" t="str">
        <f t="array" ref="L8">IF($B8="","",'①請求書（指定様式_請負）5'!$Q$25:$U$25)</f>
        <v/>
      </c>
      <c r="M8" s="169" t="str">
        <f t="array" ref="M8">IF($B8="","",'①請求書（指定様式_請負）5'!$G$13:$H$13)</f>
        <v/>
      </c>
      <c r="N8" s="72"/>
      <c r="O8" s="11" t="s">
        <v>249</v>
      </c>
      <c r="Q8" s="19" t="s">
        <v>272</v>
      </c>
      <c r="R8" s="11">
        <f>COUNTIF('基本情報(必須)'!$N$24:$N$38,$Q$8)</f>
        <v>0</v>
      </c>
      <c r="S8" t="s">
        <v>273</v>
      </c>
    </row>
    <row r="9" spans="1:20" x14ac:dyDescent="0.3">
      <c r="A9" s="75" t="str">
        <f t="shared" si="0"/>
        <v/>
      </c>
      <c r="B9" s="29" t="str">
        <f>IF(COUNTIF('基本情報(必須)'!$H$24:$H$38,$C9),"6","")</f>
        <v/>
      </c>
      <c r="C9" s="29" t="s">
        <v>222</v>
      </c>
      <c r="D9" s="29" t="str">
        <f t="array" ref="D9">IF($B9="","",'①請求書（指定様式_請負）6'!$G$17:$Z$17)</f>
        <v/>
      </c>
      <c r="E9" s="29" t="str">
        <f t="array" ref="E9">IF($B9="","",'①請求書（指定様式_請負）6'!$G$18)</f>
        <v/>
      </c>
      <c r="F9" s="50" t="str">
        <f t="array" ref="F9">IF($B9="","",'①請求書（指定様式_請負）6'!$G$19:$K$19)</f>
        <v/>
      </c>
      <c r="G9" s="50" t="str">
        <f t="array" ref="G9">IF($B9="","",'①請求書（指定様式_請負）6'!$G$22:$K$22)</f>
        <v/>
      </c>
      <c r="H9" s="52" t="str">
        <f t="array" ref="H9">IF($B9="","",'①請求書（指定様式_請負）6'!$G$24:$K$24)</f>
        <v/>
      </c>
      <c r="I9" s="50" t="str">
        <f t="array" ref="I9">IF($B9="","",'①請求書（指定様式_請負）6'!$L$22:$P$22)</f>
        <v/>
      </c>
      <c r="J9" s="50" t="str">
        <f t="array" ref="J9">IF($B9="","",'①請求書（指定様式_請負）6'!$Q$22:$U$22)</f>
        <v/>
      </c>
      <c r="K9" s="50" t="str">
        <f t="array" ref="K9">IF($B9="","",'①請求書（指定様式_請負）6'!$Q$23:$U$23)</f>
        <v/>
      </c>
      <c r="L9" s="53" t="str">
        <f t="array" ref="L9">IF($B9="","",'①請求書（指定様式_請負）6'!$Q$25:$U$25)</f>
        <v/>
      </c>
      <c r="M9" s="169" t="str">
        <f t="array" ref="M9">IF($B9="","",'①請求書（指定様式_請負）6'!$G$13:$H$13)</f>
        <v/>
      </c>
      <c r="N9" s="72"/>
      <c r="O9" s="11" t="s">
        <v>239</v>
      </c>
    </row>
    <row r="10" spans="1:20" x14ac:dyDescent="0.3">
      <c r="A10" s="75" t="str">
        <f t="shared" si="0"/>
        <v/>
      </c>
      <c r="B10" s="29" t="str">
        <f>IF(COUNTIF('基本情報(必須)'!$H$24:$H$38,$C10),"7","")</f>
        <v/>
      </c>
      <c r="C10" s="29" t="s">
        <v>231</v>
      </c>
      <c r="D10" s="29" t="str">
        <f>IF(COUNTIF('基本情報(必須)'!$H$24:$H$38,C10),"別紙 ②請求書（指定様式_労務） 参照","")</f>
        <v/>
      </c>
      <c r="E10" s="68" t="str">
        <f>IF($B10="","","")</f>
        <v/>
      </c>
      <c r="F10" s="68" t="str">
        <f>IF($B10="","","-")</f>
        <v/>
      </c>
      <c r="G10" s="68" t="str">
        <f t="shared" ref="G10:I13" si="1">IF($B10="","","-")</f>
        <v/>
      </c>
      <c r="H10" s="68" t="str">
        <f t="shared" si="1"/>
        <v/>
      </c>
      <c r="I10" s="68" t="str">
        <f t="shared" si="1"/>
        <v/>
      </c>
      <c r="J10" s="50" t="str">
        <f t="array" ref="J10">IF($B10="","",'②請求書（指定様式_労務）'!$R$33:$X$33)</f>
        <v/>
      </c>
      <c r="K10" s="50" t="str">
        <f t="array" ref="K10">IF($B10="","",'②請求書（指定様式_労務）'!$R$34:$X$34)</f>
        <v/>
      </c>
      <c r="L10" s="53" t="str">
        <f t="array" ref="L10">IF($B10="","",'②請求書（指定様式_労務）'!$R$35:$X$35)</f>
        <v/>
      </c>
      <c r="M10" s="169" t="str">
        <f t="array" ref="M10">IF($B10="","",'②請求書（指定様式_労務）'!$F$15:$G$16)</f>
        <v/>
      </c>
      <c r="N10" s="72"/>
      <c r="O10" s="11" t="s">
        <v>250</v>
      </c>
      <c r="Q10" s="459" t="s">
        <v>292</v>
      </c>
      <c r="R10" s="460"/>
    </row>
    <row r="11" spans="1:20" x14ac:dyDescent="0.3">
      <c r="A11" s="75" t="str">
        <f t="shared" si="0"/>
        <v/>
      </c>
      <c r="B11" s="29" t="str">
        <f>IF(COUNTIF('基本情報(必須)'!$H$24:$H$38,$C11),"8","")</f>
        <v/>
      </c>
      <c r="C11" s="184" t="s">
        <v>238</v>
      </c>
      <c r="D11" s="29" t="str">
        <f>IF(COUNTIF('基本情報(必須)'!$H$24:$H$38,C11),"別紙 ②請求書（指定様式_労務）会費対象外 参照","")</f>
        <v/>
      </c>
      <c r="E11" s="68" t="str">
        <f t="shared" ref="E11:E13" si="2">IF($B11="","","")</f>
        <v/>
      </c>
      <c r="F11" s="68" t="str">
        <f t="shared" ref="F11:F13" si="3">IF($B11="","","-")</f>
        <v/>
      </c>
      <c r="G11" s="68" t="str">
        <f t="shared" si="1"/>
        <v/>
      </c>
      <c r="H11" s="68" t="str">
        <f t="shared" si="1"/>
        <v/>
      </c>
      <c r="I11" s="68" t="str">
        <f t="shared" si="1"/>
        <v/>
      </c>
      <c r="J11" s="189" t="str">
        <f t="array" ref="J11">IF($B11="","",'②請求書（指定様式_労務）会費対象外'!$R$33:$X$33)</f>
        <v/>
      </c>
      <c r="K11" s="196" t="str">
        <f t="array" ref="K11">IF($B11="","",'②請求書（指定様式_労務）会費対象外'!$R$34:$X$34)</f>
        <v/>
      </c>
      <c r="L11" s="196" t="str">
        <f t="array" ref="L11">IF($B11="","",'②請求書（指定様式_労務）会費対象外'!$R$35:$X$35)</f>
        <v/>
      </c>
      <c r="M11" s="169" t="str">
        <f t="array" ref="M11">IF($B11="","",'②請求書（指定様式_労務）会費対象外'!$F$15:$G$16)</f>
        <v/>
      </c>
      <c r="N11" s="72"/>
      <c r="O11" s="11"/>
      <c r="Q11" s="19" t="s">
        <v>111</v>
      </c>
      <c r="R11" s="11">
        <f>IF('請求書総括表 (手入力用)'!AD39=0,0,IF($C$8&gt;0,1000,0))</f>
        <v>0</v>
      </c>
    </row>
    <row r="12" spans="1:20" x14ac:dyDescent="0.3">
      <c r="A12" s="75" t="str">
        <f t="shared" si="0"/>
        <v/>
      </c>
      <c r="B12" s="29" t="str">
        <f>IF(COUNTIF('基本情報(必須)'!$H$24:$H$38,$C12),"9","")</f>
        <v/>
      </c>
      <c r="C12" s="29" t="s">
        <v>243</v>
      </c>
      <c r="D12" s="29" t="str">
        <f>IF(COUNTIF('基本情報(必須)'!$H$24:$H$38,C12),"別紙 ③請求書（指定様式_一般諸工事・その他）　参照","")</f>
        <v/>
      </c>
      <c r="E12" s="68" t="str">
        <f t="shared" si="2"/>
        <v/>
      </c>
      <c r="F12" s="68" t="str">
        <f t="shared" si="3"/>
        <v/>
      </c>
      <c r="G12" s="68" t="str">
        <f t="shared" si="1"/>
        <v/>
      </c>
      <c r="H12" s="68" t="str">
        <f t="shared" si="1"/>
        <v/>
      </c>
      <c r="I12" s="68" t="str">
        <f t="shared" si="1"/>
        <v/>
      </c>
      <c r="J12" s="189" t="str">
        <f t="array" ref="J12">IF($B12="","",'③請求書（指定様式_一般諸工事・その他）'!$V$27:$AB$27)</f>
        <v/>
      </c>
      <c r="K12" s="196" t="str">
        <f t="array" ref="K12">IF($B12="","",'③請求書（指定様式_一般諸工事・その他）'!$V$28:$AB$28)</f>
        <v/>
      </c>
      <c r="L12" s="196" t="str">
        <f t="array" ref="L12">IF($B12="","",'③請求書（指定様式_一般諸工事・その他）'!$V$30:$AB$30)</f>
        <v/>
      </c>
      <c r="M12" s="169" t="str">
        <f t="array" ref="M12">IF($B12="","",'③請求書（指定様式_一般諸工事・その他）'!$F$16:$G$16)</f>
        <v/>
      </c>
      <c r="N12" s="72"/>
      <c r="O12" s="11" t="s">
        <v>251</v>
      </c>
      <c r="Q12" s="19" t="s">
        <v>112</v>
      </c>
      <c r="R12" s="20">
        <v>2E-3</v>
      </c>
    </row>
    <row r="13" spans="1:20" x14ac:dyDescent="0.3">
      <c r="A13" s="75" t="str">
        <f t="shared" si="0"/>
        <v/>
      </c>
      <c r="B13" s="29" t="str">
        <f>IF(COUNTIF('基本情報(必須)'!$H$24:$H$38,$C13),"10","")</f>
        <v/>
      </c>
      <c r="C13" s="29" t="s">
        <v>240</v>
      </c>
      <c r="D13" s="29" t="str">
        <f>IF(COUNTIF('基本情報(必須)'!$H$24:$H$38,C13),"別紙 ③請求書（指定様式_一般諸工事・その他）会費対象外 参照","")</f>
        <v/>
      </c>
      <c r="E13" s="68" t="str">
        <f t="shared" si="2"/>
        <v/>
      </c>
      <c r="F13" s="68" t="str">
        <f t="shared" si="3"/>
        <v/>
      </c>
      <c r="G13" s="68" t="str">
        <f t="shared" si="1"/>
        <v/>
      </c>
      <c r="H13" s="68" t="str">
        <f t="shared" si="1"/>
        <v/>
      </c>
      <c r="I13" s="68" t="str">
        <f t="shared" si="1"/>
        <v/>
      </c>
      <c r="J13" s="189" t="str">
        <f t="array" ref="J13">IF($B13="","",'③請求書（指定様式_一般諸工事・その他）会費対象外'!$V$27:$AB$27)</f>
        <v/>
      </c>
      <c r="K13" s="196" t="str">
        <f t="array" ref="K13">IF($B13="","",'③請求書（指定様式_一般諸工事・その他）会費対象外'!$V$28:$AB$28)</f>
        <v/>
      </c>
      <c r="L13" s="196" t="str">
        <f t="array" ref="L13">IF($B13="","",'③請求書（指定様式_一般諸工事・その他）会費対象外'!$V$30:$AB$30)</f>
        <v/>
      </c>
      <c r="M13" s="169" t="str">
        <f t="array" ref="M13">IF($B13="","",'③請求書（指定様式_一般諸工事・その他）会費対象外'!$F$16:$G$16)</f>
        <v/>
      </c>
      <c r="N13" s="172"/>
      <c r="O13" s="11" t="s">
        <v>241</v>
      </c>
      <c r="Q13" s="19" t="s">
        <v>113</v>
      </c>
      <c r="R13" s="20">
        <v>3.0000000000000001E-3</v>
      </c>
    </row>
    <row r="14" spans="1:20" x14ac:dyDescent="0.3">
      <c r="A14" s="75" t="str">
        <f t="shared" si="0"/>
        <v/>
      </c>
      <c r="B14" s="29" t="str">
        <f>IF(COUNTIF('基本情報(必須)'!$H$24:$H$38,$C14),"11","")</f>
        <v/>
      </c>
      <c r="C14" s="29"/>
      <c r="D14" s="29"/>
      <c r="E14" s="29"/>
      <c r="F14" s="50" t="str">
        <f t="array" ref="F14">IF($B14="","",'①請求書（指定様式_請負）1'!$G$19:$K$19)</f>
        <v/>
      </c>
      <c r="G14" s="30"/>
      <c r="H14" s="31"/>
      <c r="I14" s="30"/>
      <c r="J14" s="30"/>
      <c r="K14" s="30"/>
      <c r="L14" s="32"/>
      <c r="M14" s="169"/>
      <c r="N14" s="51"/>
      <c r="O14" s="11"/>
      <c r="Q14" s="19" t="s">
        <v>169</v>
      </c>
      <c r="R14" s="11">
        <f>COUNTIF('請求書総括表 (手入力用)'!AH17:AH36,Q14)</f>
        <v>0</v>
      </c>
    </row>
    <row r="15" spans="1:20" x14ac:dyDescent="0.3">
      <c r="A15" s="76" t="str">
        <f t="shared" si="0"/>
        <v/>
      </c>
      <c r="B15" s="33" t="str">
        <f>IF(COUNTIF('基本情報(必須)'!$H$24:$H$38,$C15),"12","")</f>
        <v/>
      </c>
      <c r="C15" s="33"/>
      <c r="D15" s="33"/>
      <c r="E15" s="33"/>
      <c r="F15" s="73" t="str">
        <f t="array" ref="F15">IF($B15="","",'①請求書（指定様式_請負）1'!$G$19:$K$19)</f>
        <v/>
      </c>
      <c r="G15" s="34"/>
      <c r="H15" s="35"/>
      <c r="I15" s="34"/>
      <c r="J15" s="34"/>
      <c r="K15" s="34"/>
      <c r="L15" s="36"/>
      <c r="M15" s="183"/>
      <c r="O15" s="11"/>
      <c r="Q15" s="227"/>
      <c r="R15" s="228"/>
    </row>
    <row r="16" spans="1:20" x14ac:dyDescent="0.3">
      <c r="F16" s="17"/>
      <c r="G16" s="17"/>
      <c r="H16" s="18"/>
      <c r="I16" s="17"/>
      <c r="K16" s="174"/>
      <c r="L16" s="175" t="s">
        <v>270</v>
      </c>
      <c r="M16" s="176">
        <f>M17+M25</f>
        <v>0</v>
      </c>
      <c r="N16" s="15" t="s">
        <v>213</v>
      </c>
      <c r="Q16" s="227"/>
      <c r="R16" s="228"/>
    </row>
    <row r="17" spans="1:21" x14ac:dyDescent="0.3">
      <c r="F17" s="17"/>
      <c r="G17" s="17"/>
      <c r="H17" s="18"/>
      <c r="I17" s="17"/>
      <c r="K17" s="173" t="s">
        <v>169</v>
      </c>
      <c r="L17" s="177" t="s">
        <v>178</v>
      </c>
      <c r="M17" s="177">
        <f>SUMIF($M$4:$M$15,$K17,$L$4:$L$15)</f>
        <v>0</v>
      </c>
      <c r="N17" s="72" t="s">
        <v>177</v>
      </c>
      <c r="Q17" s="227"/>
      <c r="R17" s="228"/>
    </row>
    <row r="18" spans="1:21" x14ac:dyDescent="0.3">
      <c r="F18" s="17"/>
      <c r="G18" s="17"/>
      <c r="H18" s="18"/>
      <c r="I18" s="17"/>
      <c r="K18" s="213" t="s">
        <v>271</v>
      </c>
      <c r="L18" s="177" t="s">
        <v>254</v>
      </c>
      <c r="M18" s="191">
        <f>IF(R6="","",ROUNDDOWN(IF(M17*R7&lt;R3,R3,M17*R7),0))</f>
        <v>0</v>
      </c>
      <c r="N18" s="72" t="s">
        <v>255</v>
      </c>
      <c r="Q18" s="227"/>
      <c r="R18" s="228"/>
    </row>
    <row r="19" spans="1:21" x14ac:dyDescent="0.3">
      <c r="F19" s="17"/>
      <c r="G19" s="17"/>
      <c r="H19" s="18"/>
      <c r="I19" s="17"/>
      <c r="K19" s="192" t="s">
        <v>199</v>
      </c>
      <c r="L19" s="193" t="s">
        <v>178</v>
      </c>
      <c r="M19" s="193">
        <f>SUMIF($M$4:$M$15,$K19,$L$4:$L$15)</f>
        <v>0</v>
      </c>
      <c r="N19" s="72" t="s">
        <v>256</v>
      </c>
      <c r="Q19" s="227"/>
      <c r="R19" s="228"/>
    </row>
    <row r="20" spans="1:21" x14ac:dyDescent="0.3">
      <c r="F20" s="17"/>
      <c r="G20" s="17"/>
      <c r="H20" s="18"/>
      <c r="I20" s="17"/>
      <c r="K20" s="194" t="s">
        <v>191</v>
      </c>
      <c r="L20" s="193" t="s">
        <v>179</v>
      </c>
      <c r="M20" s="178" t="str">
        <f t="array" ref="M20">IFERROR(IF(MATCH($O$4,'基本情報(必須)'!$J$24:$J$38,0),'①出面明細書（指定様式_労務）'!$AC$61:$AE$61,0),"0")</f>
        <v>0</v>
      </c>
      <c r="N20" s="458" t="s">
        <v>257</v>
      </c>
      <c r="O20" s="72"/>
      <c r="Q20" s="227"/>
      <c r="R20" s="228"/>
    </row>
    <row r="21" spans="1:21" s="1" customFormat="1" x14ac:dyDescent="0.3">
      <c r="A21"/>
      <c r="B21"/>
      <c r="C21"/>
      <c r="D21"/>
      <c r="E21"/>
      <c r="F21" s="17"/>
      <c r="G21" s="17"/>
      <c r="H21" s="18"/>
      <c r="I21" s="17"/>
      <c r="K21" s="195" t="s">
        <v>139</v>
      </c>
      <c r="L21" s="193" t="s">
        <v>179</v>
      </c>
      <c r="M21" s="178" t="str">
        <f t="array" ref="M21">IFERROR(IF(MATCH($O$8,'基本情報(必須)'!$J$24:$J$38,0),'②請求書（指定様式_労務）'!$R$36:$X$36,0),"0")</f>
        <v>0</v>
      </c>
      <c r="N21" s="458"/>
      <c r="O21" s="72"/>
      <c r="Q21" s="227"/>
      <c r="R21" s="228"/>
      <c r="S21"/>
      <c r="U21"/>
    </row>
    <row r="22" spans="1:21" s="1" customFormat="1" x14ac:dyDescent="0.3">
      <c r="A22"/>
      <c r="B22"/>
      <c r="C22"/>
      <c r="D22"/>
      <c r="E22"/>
      <c r="F22" s="17"/>
      <c r="G22" s="17"/>
      <c r="H22" s="18"/>
      <c r="I22" s="17"/>
      <c r="K22" s="195" t="s">
        <v>245</v>
      </c>
      <c r="L22" s="193" t="s">
        <v>179</v>
      </c>
      <c r="M22" s="178" t="str">
        <f t="array" ref="M22">IFERROR(IF(MATCH($O$10,'基本情報(必須)'!$J$24:$J$38,0),'②請求書（指定様式_労務）会費対象外'!$R$36:$X$36,0),"0")</f>
        <v>0</v>
      </c>
      <c r="N22" s="458"/>
      <c r="O22" s="72"/>
      <c r="Q22" s="227"/>
      <c r="R22" s="228"/>
      <c r="S22"/>
      <c r="U22"/>
    </row>
    <row r="23" spans="1:21" x14ac:dyDescent="0.3">
      <c r="K23" s="195" t="s">
        <v>140</v>
      </c>
      <c r="L23" s="193" t="s">
        <v>180</v>
      </c>
      <c r="M23" s="178" t="str">
        <f t="array" ref="M23">IFERROR(IF(MATCH($O$12,'基本情報(必須)'!$H$24:$H$38,0),'③請求書（指定様式_一般諸工事・その他）'!$V$29:$AB$29,0),"0")</f>
        <v>0</v>
      </c>
      <c r="N23" s="458"/>
      <c r="O23" s="17"/>
      <c r="S23" s="1"/>
      <c r="U23" s="1"/>
    </row>
    <row r="24" spans="1:21" x14ac:dyDescent="0.3">
      <c r="K24" s="195" t="s">
        <v>246</v>
      </c>
      <c r="L24" s="193" t="s">
        <v>180</v>
      </c>
      <c r="M24" s="178" t="str">
        <f t="array" ref="M24">IFERROR(IF(MATCH($O$13,'基本情報(必須)'!$H$24:$H$38,0),'③請求書（指定様式_一般諸工事・その他）会費対象外'!$V$29:$AB$29,0),"0")</f>
        <v>0</v>
      </c>
      <c r="N24" s="458"/>
      <c r="O24" s="17"/>
      <c r="S24" s="1"/>
      <c r="U24" s="1"/>
    </row>
    <row r="25" spans="1:21" x14ac:dyDescent="0.3">
      <c r="K25" s="195" t="s">
        <v>259</v>
      </c>
      <c r="L25" s="193" t="s">
        <v>252</v>
      </c>
      <c r="M25" s="178">
        <f>SUM(M19:M24)</f>
        <v>0</v>
      </c>
      <c r="N25" s="43" t="s">
        <v>258</v>
      </c>
    </row>
    <row r="26" spans="1:21" x14ac:dyDescent="0.3">
      <c r="K26" s="197" t="s">
        <v>261</v>
      </c>
      <c r="L26" s="198" t="s">
        <v>253</v>
      </c>
      <c r="M26" s="199">
        <f>SUM(M20:M24)</f>
        <v>0</v>
      </c>
      <c r="N26" s="43" t="s">
        <v>260</v>
      </c>
    </row>
    <row r="27" spans="1:21" x14ac:dyDescent="0.3">
      <c r="K27" s="179"/>
      <c r="L27" s="180" t="s">
        <v>214</v>
      </c>
      <c r="M27" s="181">
        <f>M16-M18</f>
        <v>0</v>
      </c>
      <c r="N27" s="72"/>
      <c r="O27" s="51"/>
    </row>
    <row r="28" spans="1:21" x14ac:dyDescent="0.3">
      <c r="O28" s="17"/>
    </row>
    <row r="29" spans="1:21" x14ac:dyDescent="0.3">
      <c r="O29" s="17"/>
    </row>
    <row r="30" spans="1:21" x14ac:dyDescent="0.3">
      <c r="N30" s="17"/>
      <c r="O30" s="17"/>
    </row>
    <row r="31" spans="1:21" x14ac:dyDescent="0.3">
      <c r="A31" s="1"/>
      <c r="B31" s="54" t="s">
        <v>90</v>
      </c>
      <c r="C31" s="24" t="s">
        <v>92</v>
      </c>
      <c r="D31" s="24" t="s">
        <v>91</v>
      </c>
      <c r="E31" s="24"/>
      <c r="F31" s="25" t="s">
        <v>96</v>
      </c>
      <c r="G31" s="25" t="s">
        <v>175</v>
      </c>
      <c r="H31" s="26" t="s">
        <v>97</v>
      </c>
      <c r="I31" s="25" t="s">
        <v>98</v>
      </c>
      <c r="J31" s="25" t="s">
        <v>99</v>
      </c>
      <c r="K31" s="25" t="s">
        <v>93</v>
      </c>
      <c r="L31" s="27" t="s">
        <v>100</v>
      </c>
      <c r="M31" s="168" t="s">
        <v>168</v>
      </c>
      <c r="N31" s="17"/>
      <c r="O31" s="17"/>
    </row>
    <row r="32" spans="1:21" x14ac:dyDescent="0.3">
      <c r="B32" s="75" t="str">
        <f>IFERROR(SMALL($A$4:$A$15,1),"")</f>
        <v/>
      </c>
      <c r="C32" s="29" t="str">
        <f t="shared" ref="C32:C41" si="4">IF($B32="","",VLOOKUP($B32,$A$4:$L$15,3,FALSE))</f>
        <v/>
      </c>
      <c r="D32" s="29" t="str">
        <f t="shared" ref="D32:D41" si="5">IF($B32="","",VLOOKUP($B32,$A$4:$L$15,4,FALSE))</f>
        <v/>
      </c>
      <c r="E32" s="29" t="str">
        <f t="shared" ref="E32:E41" si="6">IF($B32="","",VLOOKUP($B32,$A$4:$L$15,5,FALSE))</f>
        <v/>
      </c>
      <c r="F32" s="69" t="str">
        <f t="shared" ref="F32:F41" si="7">IF($B32="","",VLOOKUP($B32,$A$4:$L$15,6,FALSE))</f>
        <v/>
      </c>
      <c r="G32" s="69" t="str">
        <f t="shared" ref="G32:G41" si="8">IF($B32="","",VLOOKUP($B32,$A$4:$L$15,7,FALSE))</f>
        <v/>
      </c>
      <c r="H32" s="70" t="str">
        <f t="shared" ref="H32:H41" si="9">IF($B32="","",VLOOKUP($B32,$A$4:$L$15,8,FALSE))</f>
        <v/>
      </c>
      <c r="I32" s="69" t="str">
        <f t="shared" ref="I32:I41" si="10">IF($B32="","",VLOOKUP($B32,$A$4:$L$15,9,FALSE))</f>
        <v/>
      </c>
      <c r="J32" s="69" t="str">
        <f t="shared" ref="J32:J41" si="11">IF($B32="","",VLOOKUP($B32,$A$4:$L$15,10,FALSE))</f>
        <v/>
      </c>
      <c r="K32" s="69" t="str">
        <f t="shared" ref="K32:K41" si="12">IF($B32="","",VLOOKUP($B32,$A$4:$L$15,11,FALSE))</f>
        <v/>
      </c>
      <c r="L32" s="71" t="str">
        <f t="shared" ref="L32:L41" si="13">IF($B32="","",VLOOKUP($B32,$A$4:$M$15,12,FALSE))</f>
        <v/>
      </c>
      <c r="M32" s="170" t="str">
        <f t="shared" ref="M32:M41" si="14">IF($B32="","",VLOOKUP($B32,$A$4:$M$15,13,FALSE))</f>
        <v/>
      </c>
      <c r="N32" s="17"/>
    </row>
    <row r="33" spans="2:14" x14ac:dyDescent="0.3">
      <c r="B33" s="75" t="str">
        <f>IFERROR(SMALL($A$4:$A$15,2),"")</f>
        <v/>
      </c>
      <c r="C33" s="29" t="str">
        <f t="shared" si="4"/>
        <v/>
      </c>
      <c r="D33" s="29" t="str">
        <f t="shared" si="5"/>
        <v/>
      </c>
      <c r="E33" s="29" t="str">
        <f t="shared" si="6"/>
        <v/>
      </c>
      <c r="F33" s="69" t="str">
        <f t="shared" si="7"/>
        <v/>
      </c>
      <c r="G33" s="69" t="str">
        <f t="shared" si="8"/>
        <v/>
      </c>
      <c r="H33" s="70" t="str">
        <f t="shared" si="9"/>
        <v/>
      </c>
      <c r="I33" s="69" t="str">
        <f t="shared" si="10"/>
        <v/>
      </c>
      <c r="J33" s="69" t="str">
        <f t="shared" si="11"/>
        <v/>
      </c>
      <c r="K33" s="69" t="str">
        <f t="shared" si="12"/>
        <v/>
      </c>
      <c r="L33" s="71" t="str">
        <f t="shared" si="13"/>
        <v/>
      </c>
      <c r="M33" s="170" t="str">
        <f t="shared" si="14"/>
        <v/>
      </c>
      <c r="N33" s="17"/>
    </row>
    <row r="34" spans="2:14" x14ac:dyDescent="0.3">
      <c r="B34" s="75" t="str">
        <f>IFERROR(SMALL($A$4:$A$15,3),"")</f>
        <v/>
      </c>
      <c r="C34" s="29" t="str">
        <f t="shared" si="4"/>
        <v/>
      </c>
      <c r="D34" s="29" t="str">
        <f t="shared" si="5"/>
        <v/>
      </c>
      <c r="E34" s="29" t="str">
        <f t="shared" si="6"/>
        <v/>
      </c>
      <c r="F34" s="69" t="str">
        <f t="shared" si="7"/>
        <v/>
      </c>
      <c r="G34" s="69" t="str">
        <f t="shared" si="8"/>
        <v/>
      </c>
      <c r="H34" s="70" t="str">
        <f t="shared" si="9"/>
        <v/>
      </c>
      <c r="I34" s="69" t="str">
        <f t="shared" si="10"/>
        <v/>
      </c>
      <c r="J34" s="69" t="str">
        <f t="shared" si="11"/>
        <v/>
      </c>
      <c r="K34" s="69" t="str">
        <f t="shared" si="12"/>
        <v/>
      </c>
      <c r="L34" s="71" t="str">
        <f t="shared" si="13"/>
        <v/>
      </c>
      <c r="M34" s="170" t="str">
        <f t="shared" si="14"/>
        <v/>
      </c>
      <c r="N34" s="17"/>
    </row>
    <row r="35" spans="2:14" x14ac:dyDescent="0.3">
      <c r="B35" s="75" t="str">
        <f>IFERROR(SMALL($A$4:$A$15,4),"")</f>
        <v/>
      </c>
      <c r="C35" s="29" t="str">
        <f t="shared" si="4"/>
        <v/>
      </c>
      <c r="D35" s="29" t="str">
        <f t="shared" si="5"/>
        <v/>
      </c>
      <c r="E35" s="29" t="str">
        <f t="shared" si="6"/>
        <v/>
      </c>
      <c r="F35" s="69" t="str">
        <f t="shared" si="7"/>
        <v/>
      </c>
      <c r="G35" s="69" t="str">
        <f t="shared" si="8"/>
        <v/>
      </c>
      <c r="H35" s="70" t="str">
        <f t="shared" si="9"/>
        <v/>
      </c>
      <c r="I35" s="69" t="str">
        <f t="shared" si="10"/>
        <v/>
      </c>
      <c r="J35" s="69" t="str">
        <f t="shared" si="11"/>
        <v/>
      </c>
      <c r="K35" s="69" t="str">
        <f t="shared" si="12"/>
        <v/>
      </c>
      <c r="L35" s="71" t="str">
        <f t="shared" si="13"/>
        <v/>
      </c>
      <c r="M35" s="170" t="str">
        <f t="shared" si="14"/>
        <v/>
      </c>
      <c r="N35" s="17"/>
    </row>
    <row r="36" spans="2:14" x14ac:dyDescent="0.3">
      <c r="B36" s="75" t="str">
        <f>IFERROR(SMALL($A$4:$A$15,5),"")</f>
        <v/>
      </c>
      <c r="C36" s="29" t="str">
        <f t="shared" si="4"/>
        <v/>
      </c>
      <c r="D36" s="29" t="str">
        <f t="shared" si="5"/>
        <v/>
      </c>
      <c r="E36" s="29" t="str">
        <f t="shared" si="6"/>
        <v/>
      </c>
      <c r="F36" s="69" t="str">
        <f t="shared" si="7"/>
        <v/>
      </c>
      <c r="G36" s="69" t="str">
        <f t="shared" si="8"/>
        <v/>
      </c>
      <c r="H36" s="70" t="str">
        <f t="shared" si="9"/>
        <v/>
      </c>
      <c r="I36" s="69" t="str">
        <f t="shared" si="10"/>
        <v/>
      </c>
      <c r="J36" s="69" t="str">
        <f t="shared" si="11"/>
        <v/>
      </c>
      <c r="K36" s="69" t="str">
        <f t="shared" si="12"/>
        <v/>
      </c>
      <c r="L36" s="71" t="str">
        <f t="shared" si="13"/>
        <v/>
      </c>
      <c r="M36" s="170" t="str">
        <f t="shared" si="14"/>
        <v/>
      </c>
      <c r="N36" s="17"/>
    </row>
    <row r="37" spans="2:14" x14ac:dyDescent="0.3">
      <c r="B37" s="75" t="str">
        <f>IFERROR(SMALL($A$4:$A$15,6),"")</f>
        <v/>
      </c>
      <c r="C37" s="29" t="str">
        <f t="shared" si="4"/>
        <v/>
      </c>
      <c r="D37" s="29" t="str">
        <f t="shared" si="5"/>
        <v/>
      </c>
      <c r="E37" s="29" t="str">
        <f t="shared" si="6"/>
        <v/>
      </c>
      <c r="F37" s="69" t="str">
        <f t="shared" si="7"/>
        <v/>
      </c>
      <c r="G37" s="69" t="str">
        <f t="shared" si="8"/>
        <v/>
      </c>
      <c r="H37" s="70" t="str">
        <f t="shared" si="9"/>
        <v/>
      </c>
      <c r="I37" s="69" t="str">
        <f t="shared" si="10"/>
        <v/>
      </c>
      <c r="J37" s="69" t="str">
        <f t="shared" si="11"/>
        <v/>
      </c>
      <c r="K37" s="69" t="str">
        <f t="shared" si="12"/>
        <v/>
      </c>
      <c r="L37" s="71" t="str">
        <f t="shared" si="13"/>
        <v/>
      </c>
      <c r="M37" s="170" t="str">
        <f t="shared" si="14"/>
        <v/>
      </c>
      <c r="N37" s="17"/>
    </row>
    <row r="38" spans="2:14" x14ac:dyDescent="0.3">
      <c r="B38" s="75" t="str">
        <f>IFERROR(SMALL($A$4:$A$15,7),"")</f>
        <v/>
      </c>
      <c r="C38" s="29" t="str">
        <f t="shared" si="4"/>
        <v/>
      </c>
      <c r="D38" s="29" t="str">
        <f t="shared" si="5"/>
        <v/>
      </c>
      <c r="E38" s="29" t="str">
        <f t="shared" si="6"/>
        <v/>
      </c>
      <c r="F38" s="69" t="str">
        <f t="shared" si="7"/>
        <v/>
      </c>
      <c r="G38" s="69" t="str">
        <f t="shared" si="8"/>
        <v/>
      </c>
      <c r="H38" s="70" t="str">
        <f t="shared" si="9"/>
        <v/>
      </c>
      <c r="I38" s="69" t="str">
        <f t="shared" si="10"/>
        <v/>
      </c>
      <c r="J38" s="69" t="str">
        <f t="shared" si="11"/>
        <v/>
      </c>
      <c r="K38" s="69" t="str">
        <f t="shared" si="12"/>
        <v/>
      </c>
      <c r="L38" s="71" t="str">
        <f t="shared" si="13"/>
        <v/>
      </c>
      <c r="M38" s="170" t="str">
        <f t="shared" si="14"/>
        <v/>
      </c>
      <c r="N38" s="17"/>
    </row>
    <row r="39" spans="2:14" x14ac:dyDescent="0.3">
      <c r="B39" s="75" t="str">
        <f>IFERROR(SMALL($A$4:$A$15,8),"")</f>
        <v/>
      </c>
      <c r="C39" s="29" t="str">
        <f t="shared" si="4"/>
        <v/>
      </c>
      <c r="D39" s="29" t="str">
        <f t="shared" si="5"/>
        <v/>
      </c>
      <c r="E39" s="29" t="str">
        <f t="shared" si="6"/>
        <v/>
      </c>
      <c r="F39" s="69" t="str">
        <f t="shared" si="7"/>
        <v/>
      </c>
      <c r="G39" s="69" t="str">
        <f t="shared" si="8"/>
        <v/>
      </c>
      <c r="H39" s="70" t="str">
        <f t="shared" si="9"/>
        <v/>
      </c>
      <c r="I39" s="69" t="str">
        <f t="shared" si="10"/>
        <v/>
      </c>
      <c r="J39" s="69" t="str">
        <f t="shared" si="11"/>
        <v/>
      </c>
      <c r="K39" s="69" t="str">
        <f t="shared" si="12"/>
        <v/>
      </c>
      <c r="L39" s="71" t="str">
        <f t="shared" si="13"/>
        <v/>
      </c>
      <c r="M39" s="170" t="str">
        <f t="shared" si="14"/>
        <v/>
      </c>
    </row>
    <row r="40" spans="2:14" x14ac:dyDescent="0.3">
      <c r="B40" s="75" t="str">
        <f>IFERROR(SMALL($A$4:$A$15,9),"")</f>
        <v/>
      </c>
      <c r="C40" s="29" t="str">
        <f t="shared" si="4"/>
        <v/>
      </c>
      <c r="D40" s="29" t="str">
        <f t="shared" si="5"/>
        <v/>
      </c>
      <c r="E40" s="29" t="str">
        <f t="shared" si="6"/>
        <v/>
      </c>
      <c r="F40" s="69" t="str">
        <f t="shared" si="7"/>
        <v/>
      </c>
      <c r="G40" s="69" t="str">
        <f t="shared" si="8"/>
        <v/>
      </c>
      <c r="H40" s="70" t="str">
        <f t="shared" si="9"/>
        <v/>
      </c>
      <c r="I40" s="69" t="str">
        <f t="shared" si="10"/>
        <v/>
      </c>
      <c r="J40" s="69" t="str">
        <f t="shared" si="11"/>
        <v/>
      </c>
      <c r="K40" s="69" t="str">
        <f t="shared" si="12"/>
        <v/>
      </c>
      <c r="L40" s="71" t="str">
        <f t="shared" si="13"/>
        <v/>
      </c>
      <c r="M40" s="170" t="str">
        <f t="shared" si="14"/>
        <v/>
      </c>
    </row>
    <row r="41" spans="2:14" x14ac:dyDescent="0.3">
      <c r="B41" s="76" t="str">
        <f>IFERROR(SMALL($A$4:$A$15,10),"")</f>
        <v/>
      </c>
      <c r="C41" s="33" t="str">
        <f t="shared" si="4"/>
        <v/>
      </c>
      <c r="D41" s="33" t="str">
        <f t="shared" si="5"/>
        <v/>
      </c>
      <c r="E41" s="33" t="str">
        <f t="shared" si="6"/>
        <v/>
      </c>
      <c r="F41" s="77" t="str">
        <f t="shared" si="7"/>
        <v/>
      </c>
      <c r="G41" s="77" t="str">
        <f t="shared" si="8"/>
        <v/>
      </c>
      <c r="H41" s="78" t="str">
        <f t="shared" si="9"/>
        <v/>
      </c>
      <c r="I41" s="77" t="str">
        <f t="shared" si="10"/>
        <v/>
      </c>
      <c r="J41" s="77" t="str">
        <f t="shared" si="11"/>
        <v/>
      </c>
      <c r="K41" s="77" t="str">
        <f t="shared" si="12"/>
        <v/>
      </c>
      <c r="L41" s="79" t="str">
        <f t="shared" si="13"/>
        <v/>
      </c>
      <c r="M41" s="171" t="str">
        <f t="shared" si="14"/>
        <v/>
      </c>
    </row>
  </sheetData>
  <sheetProtection algorithmName="SHA-512" hashValue="QWH5mlIfTOLAUwEv7vAAHx33ZO+wX+YFZAL+EKZmWhj24uF1KlP2BSUSYyFaksYJdwNxentDrE6oe76tm+urXw==" saltValue="W8Q7gVo9dhP+NzsiXe8hOg==" spinCount="100000" sheet="1" objects="1" scenarios="1" selectLockedCells="1"/>
  <mergeCells count="2">
    <mergeCell ref="N20:N24"/>
    <mergeCell ref="Q10:R10"/>
  </mergeCells>
  <phoneticPr fontId="1"/>
  <printOptions horizontalCentered="1"/>
  <pageMargins left="0.51181102362204722" right="0.51181102362204722" top="0.55118110236220474" bottom="0.55118110236220474" header="0.31496062992125984" footer="0.31496062992125984"/>
  <pageSetup paperSize="9" scale="35" orientation="landscape"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7FE12-689A-4159-8582-D88476EB15B4}">
  <sheetPr codeName="Sheet6">
    <pageSetUpPr fitToPage="1"/>
  </sheetPr>
  <dimension ref="B1:V87"/>
  <sheetViews>
    <sheetView zoomScale="85" zoomScaleNormal="85" workbookViewId="0">
      <pane ySplit="2" topLeftCell="A3" activePane="bottomLeft" state="frozen"/>
      <selection activeCell="W2" sqref="W2:Z2"/>
      <selection pane="bottomLeft" activeCell="W2" sqref="W2:Z2"/>
    </sheetView>
  </sheetViews>
  <sheetFormatPr defaultRowHeight="25.2" customHeight="1" x14ac:dyDescent="0.3"/>
  <cols>
    <col min="1" max="1" width="4.26953125" customWidth="1"/>
    <col min="2" max="2" width="3.7265625" customWidth="1"/>
    <col min="3" max="3" width="16.81640625" customWidth="1"/>
    <col min="4" max="4" width="16.81640625" style="1" customWidth="1"/>
    <col min="5" max="5" width="9.54296875" style="1" customWidth="1"/>
    <col min="6" max="6" width="10.90625" style="1" bestFit="1" customWidth="1"/>
    <col min="7" max="15" width="9.54296875" style="1" customWidth="1"/>
    <col min="16" max="17" width="26.26953125" style="58" customWidth="1"/>
    <col min="18" max="18" width="19.90625" style="58" customWidth="1"/>
    <col min="19" max="19" width="12.36328125" bestFit="1" customWidth="1"/>
    <col min="21" max="22" width="14.1796875" customWidth="1"/>
    <col min="24" max="24" width="43.26953125" bestFit="1" customWidth="1"/>
    <col min="30" max="30" width="18.6328125" customWidth="1"/>
    <col min="31" max="31" width="27" bestFit="1" customWidth="1"/>
  </cols>
  <sheetData>
    <row r="1" spans="2:22" ht="14.4" customHeight="1" thickBot="1" x14ac:dyDescent="0.35"/>
    <row r="2" spans="2:22" s="58" customFormat="1" ht="37.200000000000003" customHeight="1" x14ac:dyDescent="0.3">
      <c r="B2" s="145" t="s">
        <v>90</v>
      </c>
      <c r="C2" s="146" t="s">
        <v>157</v>
      </c>
      <c r="D2" s="146" t="s">
        <v>168</v>
      </c>
      <c r="E2" s="65" t="s">
        <v>120</v>
      </c>
      <c r="F2" s="55" t="s">
        <v>121</v>
      </c>
      <c r="G2" s="55" t="s">
        <v>122</v>
      </c>
      <c r="H2" s="55" t="s">
        <v>131</v>
      </c>
      <c r="I2" s="55" t="s">
        <v>132</v>
      </c>
      <c r="J2" s="55"/>
      <c r="K2" s="55"/>
      <c r="L2" s="55"/>
      <c r="M2" s="55"/>
      <c r="N2" s="55"/>
      <c r="O2" s="55"/>
      <c r="P2" s="62" t="s">
        <v>126</v>
      </c>
      <c r="Q2" s="62"/>
      <c r="R2" s="59" t="s">
        <v>170</v>
      </c>
      <c r="S2" s="147" t="s">
        <v>190</v>
      </c>
      <c r="T2" s="148"/>
      <c r="U2" s="149" t="s">
        <v>162</v>
      </c>
      <c r="V2" s="150" t="s">
        <v>198</v>
      </c>
    </row>
    <row r="3" spans="2:22" ht="25.2" customHeight="1" x14ac:dyDescent="0.3">
      <c r="B3" s="28">
        <f>ROW()-2</f>
        <v>1</v>
      </c>
      <c r="C3" s="40" t="s">
        <v>145</v>
      </c>
      <c r="D3" s="39" t="s">
        <v>169</v>
      </c>
      <c r="E3" s="66" t="s">
        <v>145</v>
      </c>
      <c r="F3" s="39"/>
      <c r="G3" s="39"/>
      <c r="H3" s="66" t="s">
        <v>145</v>
      </c>
      <c r="I3" s="39"/>
      <c r="J3" s="39"/>
      <c r="K3" s="39"/>
      <c r="L3" s="39"/>
      <c r="M3" s="39"/>
      <c r="N3" s="39"/>
      <c r="O3" s="39"/>
      <c r="P3" s="63" t="s">
        <v>217</v>
      </c>
      <c r="Q3" s="63"/>
      <c r="R3" s="60"/>
      <c r="S3" s="127" t="str">
        <f>LEFT($P3,1)</f>
        <v>①</v>
      </c>
      <c r="U3" s="45" t="str">
        <f>E2</f>
        <v>SG</v>
      </c>
      <c r="V3" s="46" t="str" cm="1">
        <f t="array" aca="1" ref="V3:V7" ca="1">OFFSET(U3,,,COUNTA(E2:O2))</f>
        <v>SG</v>
      </c>
    </row>
    <row r="4" spans="2:22" ht="25.2" customHeight="1" x14ac:dyDescent="0.3">
      <c r="B4" s="28">
        <f t="shared" ref="B4:B31" si="0">ROW()-2</f>
        <v>2</v>
      </c>
      <c r="C4" s="40" t="s">
        <v>158</v>
      </c>
      <c r="D4" s="39" t="s">
        <v>169</v>
      </c>
      <c r="E4" s="66" t="s">
        <v>158</v>
      </c>
      <c r="F4" s="39"/>
      <c r="G4" s="39"/>
      <c r="H4" s="40" t="s">
        <v>158</v>
      </c>
      <c r="I4" s="39"/>
      <c r="J4" s="39"/>
      <c r="K4" s="39"/>
      <c r="L4" s="39"/>
      <c r="M4" s="39"/>
      <c r="N4" s="39"/>
      <c r="O4" s="39"/>
      <c r="P4" s="63" t="s">
        <v>217</v>
      </c>
      <c r="Q4" s="63" t="s">
        <v>228</v>
      </c>
      <c r="R4" s="60"/>
      <c r="S4" s="127" t="str">
        <f t="shared" ref="S4:S55" si="1">LEFT($P4,1)</f>
        <v>①</v>
      </c>
      <c r="U4" s="45" t="str">
        <f>F2</f>
        <v>SRT</v>
      </c>
      <c r="V4" s="46" t="str">
        <f ca="1"/>
        <v>SRT</v>
      </c>
    </row>
    <row r="5" spans="2:22" ht="25.2" customHeight="1" x14ac:dyDescent="0.3">
      <c r="B5" s="28">
        <f t="shared" si="0"/>
        <v>3</v>
      </c>
      <c r="C5" s="40" t="s">
        <v>160</v>
      </c>
      <c r="D5" s="39" t="s">
        <v>169</v>
      </c>
      <c r="E5" s="66"/>
      <c r="F5" s="39" t="s">
        <v>160</v>
      </c>
      <c r="G5" s="39"/>
      <c r="H5" s="39"/>
      <c r="I5" s="39"/>
      <c r="J5" s="39"/>
      <c r="K5" s="39"/>
      <c r="L5" s="39"/>
      <c r="M5" s="39"/>
      <c r="N5" s="39"/>
      <c r="O5" s="39"/>
      <c r="P5" s="63" t="s">
        <v>237</v>
      </c>
      <c r="Q5" s="63" t="s">
        <v>233</v>
      </c>
      <c r="R5" s="63" t="s">
        <v>275</v>
      </c>
      <c r="S5" s="127" t="str">
        <f t="shared" si="1"/>
        <v>②</v>
      </c>
      <c r="U5" s="45" t="str">
        <f>G2</f>
        <v>SGD</v>
      </c>
      <c r="V5" s="46" t="str">
        <f ca="1"/>
        <v>SGD</v>
      </c>
    </row>
    <row r="6" spans="2:22" ht="25.2" customHeight="1" x14ac:dyDescent="0.3">
      <c r="B6" s="28">
        <f t="shared" si="0"/>
        <v>4</v>
      </c>
      <c r="C6" s="40" t="s">
        <v>148</v>
      </c>
      <c r="D6" s="39" t="s">
        <v>169</v>
      </c>
      <c r="E6" s="66" t="s">
        <v>148</v>
      </c>
      <c r="F6" s="39"/>
      <c r="G6" s="39"/>
      <c r="H6" s="66" t="s">
        <v>148</v>
      </c>
      <c r="I6" s="39"/>
      <c r="J6" s="39"/>
      <c r="K6" s="39"/>
      <c r="L6" s="39"/>
      <c r="M6" s="39"/>
      <c r="N6" s="39"/>
      <c r="O6" s="39"/>
      <c r="P6" s="63" t="s">
        <v>217</v>
      </c>
      <c r="Q6" s="63"/>
      <c r="R6" s="60"/>
      <c r="S6" s="127" t="str">
        <f t="shared" si="1"/>
        <v>①</v>
      </c>
      <c r="U6" s="45" t="str">
        <f>H2</f>
        <v>注文書無し</v>
      </c>
      <c r="V6" s="46" t="str">
        <f ca="1"/>
        <v>注文書無し</v>
      </c>
    </row>
    <row r="7" spans="2:22" ht="25.2" customHeight="1" x14ac:dyDescent="0.3">
      <c r="B7" s="28">
        <f t="shared" si="0"/>
        <v>5</v>
      </c>
      <c r="C7" s="40" t="s">
        <v>149</v>
      </c>
      <c r="D7" s="39" t="s">
        <v>169</v>
      </c>
      <c r="E7" s="66" t="s">
        <v>149</v>
      </c>
      <c r="F7" s="39"/>
      <c r="G7" s="39"/>
      <c r="H7" s="66" t="s">
        <v>149</v>
      </c>
      <c r="I7" s="39"/>
      <c r="J7" s="39"/>
      <c r="K7" s="39"/>
      <c r="L7" s="39"/>
      <c r="M7" s="39"/>
      <c r="N7" s="39"/>
      <c r="O7" s="39"/>
      <c r="P7" s="63" t="s">
        <v>217</v>
      </c>
      <c r="Q7" s="63"/>
      <c r="R7" s="60"/>
      <c r="S7" s="127" t="str">
        <f t="shared" si="1"/>
        <v>①</v>
      </c>
      <c r="U7" s="45" t="str">
        <f>I2</f>
        <v>SGZ</v>
      </c>
      <c r="V7" s="46" t="str">
        <f ca="1"/>
        <v>SGZ</v>
      </c>
    </row>
    <row r="8" spans="2:22" ht="25.2" customHeight="1" x14ac:dyDescent="0.3">
      <c r="B8" s="28">
        <f t="shared" si="0"/>
        <v>6</v>
      </c>
      <c r="C8" s="40" t="s">
        <v>164</v>
      </c>
      <c r="D8" s="39" t="s">
        <v>169</v>
      </c>
      <c r="E8" s="66" t="s">
        <v>164</v>
      </c>
      <c r="F8" s="39"/>
      <c r="G8" s="39"/>
      <c r="H8" s="66" t="s">
        <v>164</v>
      </c>
      <c r="I8" s="39"/>
      <c r="J8" s="39"/>
      <c r="K8" s="39"/>
      <c r="L8" s="39"/>
      <c r="M8" s="39"/>
      <c r="N8" s="39"/>
      <c r="O8" s="39"/>
      <c r="P8" s="63" t="s">
        <v>217</v>
      </c>
      <c r="Q8" s="63"/>
      <c r="R8" s="60"/>
      <c r="S8" s="127" t="str">
        <f t="shared" si="1"/>
        <v>①</v>
      </c>
      <c r="U8" s="45" t="str">
        <f>IF(J2="","",E2)</f>
        <v/>
      </c>
      <c r="V8" s="46"/>
    </row>
    <row r="9" spans="2:22" ht="25.2" customHeight="1" x14ac:dyDescent="0.3">
      <c r="B9" s="28">
        <f t="shared" si="0"/>
        <v>7</v>
      </c>
      <c r="C9" s="40" t="s">
        <v>150</v>
      </c>
      <c r="D9" s="39" t="s">
        <v>169</v>
      </c>
      <c r="E9" s="66" t="s">
        <v>150</v>
      </c>
      <c r="F9" s="39"/>
      <c r="G9" s="39"/>
      <c r="H9" s="66" t="s">
        <v>150</v>
      </c>
      <c r="I9" s="39"/>
      <c r="J9" s="39"/>
      <c r="K9" s="39"/>
      <c r="L9" s="39"/>
      <c r="M9" s="39"/>
      <c r="N9" s="39"/>
      <c r="O9" s="39"/>
      <c r="P9" s="63" t="s">
        <v>217</v>
      </c>
      <c r="Q9" s="63"/>
      <c r="R9" s="60"/>
      <c r="S9" s="127" t="str">
        <f t="shared" si="1"/>
        <v>①</v>
      </c>
      <c r="U9" s="45" t="str">
        <f>IF(K2="","",F2)</f>
        <v/>
      </c>
      <c r="V9" s="46"/>
    </row>
    <row r="10" spans="2:22" ht="25.2" customHeight="1" x14ac:dyDescent="0.3">
      <c r="B10" s="28">
        <f t="shared" si="0"/>
        <v>8</v>
      </c>
      <c r="C10" s="40" t="s">
        <v>151</v>
      </c>
      <c r="D10" s="39" t="s">
        <v>169</v>
      </c>
      <c r="E10" s="66" t="s">
        <v>151</v>
      </c>
      <c r="F10" s="39"/>
      <c r="G10" s="39"/>
      <c r="H10" s="66" t="s">
        <v>151</v>
      </c>
      <c r="I10" s="39"/>
      <c r="J10" s="39"/>
      <c r="K10" s="39"/>
      <c r="L10" s="39"/>
      <c r="M10" s="39"/>
      <c r="N10" s="39"/>
      <c r="O10" s="39"/>
      <c r="P10" s="63" t="s">
        <v>217</v>
      </c>
      <c r="Q10" s="63"/>
      <c r="R10" s="60"/>
      <c r="S10" s="127" t="str">
        <f t="shared" si="1"/>
        <v>①</v>
      </c>
      <c r="U10" s="45" t="str">
        <f>IF(L2="","",L2)</f>
        <v/>
      </c>
      <c r="V10" s="46"/>
    </row>
    <row r="11" spans="2:22" ht="25.2" customHeight="1" x14ac:dyDescent="0.3">
      <c r="B11" s="28">
        <f t="shared" si="0"/>
        <v>9</v>
      </c>
      <c r="C11" s="40" t="s">
        <v>165</v>
      </c>
      <c r="D11" s="39" t="s">
        <v>169</v>
      </c>
      <c r="E11" s="66" t="s">
        <v>165</v>
      </c>
      <c r="F11" s="39"/>
      <c r="G11" s="39"/>
      <c r="H11" s="66" t="s">
        <v>165</v>
      </c>
      <c r="I11" s="39"/>
      <c r="J11" s="39"/>
      <c r="K11" s="39"/>
      <c r="L11" s="39"/>
      <c r="M11" s="39"/>
      <c r="N11" s="39"/>
      <c r="O11" s="39"/>
      <c r="P11" s="63" t="s">
        <v>217</v>
      </c>
      <c r="Q11" s="63"/>
      <c r="R11" s="60"/>
      <c r="S11" s="127" t="str">
        <f t="shared" si="1"/>
        <v>①</v>
      </c>
      <c r="U11" s="45" t="str">
        <f>IF(M2="","",M2)</f>
        <v/>
      </c>
      <c r="V11" s="46"/>
    </row>
    <row r="12" spans="2:22" ht="25.2" customHeight="1" x14ac:dyDescent="0.3">
      <c r="B12" s="28">
        <f t="shared" si="0"/>
        <v>10</v>
      </c>
      <c r="C12" s="40" t="s">
        <v>152</v>
      </c>
      <c r="D12" s="39" t="s">
        <v>169</v>
      </c>
      <c r="E12" s="66" t="s">
        <v>152</v>
      </c>
      <c r="F12" s="39"/>
      <c r="G12" s="39"/>
      <c r="H12" s="66" t="s">
        <v>152</v>
      </c>
      <c r="I12" s="39"/>
      <c r="J12" s="39"/>
      <c r="K12" s="39"/>
      <c r="L12" s="39"/>
      <c r="M12" s="39"/>
      <c r="N12" s="39"/>
      <c r="O12" s="39"/>
      <c r="P12" s="63" t="s">
        <v>217</v>
      </c>
      <c r="Q12" s="63"/>
      <c r="R12" s="60"/>
      <c r="S12" s="127" t="str">
        <f t="shared" si="1"/>
        <v>①</v>
      </c>
      <c r="U12" s="45" t="str">
        <f>IF(N2="","",N2)</f>
        <v/>
      </c>
      <c r="V12" s="46"/>
    </row>
    <row r="13" spans="2:22" ht="25.2" customHeight="1" thickBot="1" x14ac:dyDescent="0.35">
      <c r="B13" s="28">
        <f t="shared" si="0"/>
        <v>11</v>
      </c>
      <c r="C13" s="40" t="s">
        <v>153</v>
      </c>
      <c r="D13" s="39" t="s">
        <v>169</v>
      </c>
      <c r="E13" s="66" t="s">
        <v>153</v>
      </c>
      <c r="F13" s="39"/>
      <c r="G13" s="39"/>
      <c r="H13" s="66" t="s">
        <v>153</v>
      </c>
      <c r="I13" s="39"/>
      <c r="J13" s="39"/>
      <c r="K13" s="39"/>
      <c r="L13" s="39"/>
      <c r="M13" s="39"/>
      <c r="N13" s="39"/>
      <c r="O13" s="39"/>
      <c r="P13" s="63" t="s">
        <v>217</v>
      </c>
      <c r="Q13" s="63"/>
      <c r="R13" s="60"/>
      <c r="S13" s="127" t="str">
        <f t="shared" si="1"/>
        <v>①</v>
      </c>
      <c r="U13" s="47" t="str">
        <f>IF(O2="","",O2)</f>
        <v/>
      </c>
      <c r="V13" s="48"/>
    </row>
    <row r="14" spans="2:22" ht="25.2" customHeight="1" x14ac:dyDescent="0.3">
      <c r="B14" s="28">
        <f t="shared" si="0"/>
        <v>12</v>
      </c>
      <c r="C14" s="40" t="s">
        <v>154</v>
      </c>
      <c r="D14" s="39" t="s">
        <v>169</v>
      </c>
      <c r="E14" s="66" t="s">
        <v>154</v>
      </c>
      <c r="F14" s="39"/>
      <c r="G14" s="39"/>
      <c r="H14" s="66" t="s">
        <v>154</v>
      </c>
      <c r="I14" s="39"/>
      <c r="J14" s="39"/>
      <c r="K14" s="39"/>
      <c r="L14" s="39"/>
      <c r="M14" s="39"/>
      <c r="N14" s="39"/>
      <c r="O14" s="39"/>
      <c r="P14" s="63" t="s">
        <v>217</v>
      </c>
      <c r="Q14" s="63"/>
      <c r="R14" s="60"/>
      <c r="S14" s="127" t="str">
        <f t="shared" si="1"/>
        <v>①</v>
      </c>
    </row>
    <row r="15" spans="2:22" ht="25.2" customHeight="1" x14ac:dyDescent="0.3">
      <c r="B15" s="28">
        <f t="shared" si="0"/>
        <v>13</v>
      </c>
      <c r="C15" s="40" t="s">
        <v>142</v>
      </c>
      <c r="D15" s="39" t="s">
        <v>199</v>
      </c>
      <c r="E15" s="66"/>
      <c r="F15" s="39"/>
      <c r="G15" s="39"/>
      <c r="H15" s="39" t="s">
        <v>142</v>
      </c>
      <c r="I15" s="39" t="s">
        <v>142</v>
      </c>
      <c r="J15" s="39"/>
      <c r="K15" s="39"/>
      <c r="L15" s="39"/>
      <c r="M15" s="39"/>
      <c r="N15" s="39"/>
      <c r="O15" s="39"/>
      <c r="P15" s="63" t="s">
        <v>217</v>
      </c>
      <c r="Q15" s="63" t="s">
        <v>264</v>
      </c>
      <c r="R15" s="60"/>
      <c r="S15" s="127" t="str">
        <f t="shared" si="1"/>
        <v>①</v>
      </c>
    </row>
    <row r="16" spans="2:22" ht="25.2" customHeight="1" x14ac:dyDescent="0.3">
      <c r="B16" s="28">
        <f t="shared" si="0"/>
        <v>14</v>
      </c>
      <c r="C16" s="40" t="s">
        <v>167</v>
      </c>
      <c r="D16" s="39" t="s">
        <v>199</v>
      </c>
      <c r="E16" s="66" t="s">
        <v>167</v>
      </c>
      <c r="F16" s="39"/>
      <c r="G16" s="39"/>
      <c r="H16" s="66" t="s">
        <v>167</v>
      </c>
      <c r="I16" s="39"/>
      <c r="J16" s="39"/>
      <c r="K16" s="39"/>
      <c r="L16" s="39"/>
      <c r="M16" s="39"/>
      <c r="N16" s="39"/>
      <c r="O16" s="39"/>
      <c r="P16" s="63" t="s">
        <v>217</v>
      </c>
      <c r="Q16" s="63"/>
      <c r="R16" s="61"/>
      <c r="S16" s="127" t="str">
        <f t="shared" si="1"/>
        <v>①</v>
      </c>
    </row>
    <row r="17" spans="2:19" ht="25.2" customHeight="1" x14ac:dyDescent="0.3">
      <c r="B17" s="28">
        <f t="shared" si="0"/>
        <v>15</v>
      </c>
      <c r="C17" s="40" t="s">
        <v>155</v>
      </c>
      <c r="D17" s="39" t="s">
        <v>169</v>
      </c>
      <c r="E17" s="40" t="s">
        <v>155</v>
      </c>
      <c r="F17" s="56"/>
      <c r="G17" s="56"/>
      <c r="H17" s="40" t="s">
        <v>155</v>
      </c>
      <c r="I17" s="56"/>
      <c r="J17" s="56"/>
      <c r="K17" s="56"/>
      <c r="L17" s="56"/>
      <c r="M17" s="56"/>
      <c r="N17" s="56"/>
      <c r="O17" s="56"/>
      <c r="P17" s="63" t="s">
        <v>235</v>
      </c>
      <c r="Q17" s="64" t="s">
        <v>291</v>
      </c>
      <c r="R17" s="61"/>
      <c r="S17" s="127" t="str">
        <f t="shared" si="1"/>
        <v>③</v>
      </c>
    </row>
    <row r="18" spans="2:19" ht="25.2" customHeight="1" x14ac:dyDescent="0.3">
      <c r="B18" s="28">
        <f t="shared" si="0"/>
        <v>16</v>
      </c>
      <c r="C18" s="40" t="s">
        <v>141</v>
      </c>
      <c r="D18" s="39" t="s">
        <v>199</v>
      </c>
      <c r="E18" s="39"/>
      <c r="F18" s="39" t="s">
        <v>141</v>
      </c>
      <c r="G18" s="39" t="s">
        <v>141</v>
      </c>
      <c r="H18" s="39" t="s">
        <v>141</v>
      </c>
      <c r="I18" s="56"/>
      <c r="J18" s="56"/>
      <c r="K18" s="56"/>
      <c r="L18" s="56"/>
      <c r="M18" s="56"/>
      <c r="N18" s="56"/>
      <c r="O18" s="56"/>
      <c r="P18" s="63" t="s">
        <v>239</v>
      </c>
      <c r="Q18" s="63" t="s">
        <v>242</v>
      </c>
      <c r="R18" s="61"/>
      <c r="S18" s="127" t="str">
        <f t="shared" si="1"/>
        <v>②</v>
      </c>
    </row>
    <row r="19" spans="2:19" ht="25.2" customHeight="1" x14ac:dyDescent="0.3">
      <c r="B19" s="28">
        <f t="shared" si="0"/>
        <v>17</v>
      </c>
      <c r="C19" s="40" t="s">
        <v>143</v>
      </c>
      <c r="D19" s="39" t="s">
        <v>199</v>
      </c>
      <c r="E19" s="67"/>
      <c r="F19" s="56"/>
      <c r="G19" s="39" t="s">
        <v>143</v>
      </c>
      <c r="H19" s="39" t="s">
        <v>143</v>
      </c>
      <c r="I19" s="56"/>
      <c r="J19" s="56"/>
      <c r="K19" s="56"/>
      <c r="L19" s="56"/>
      <c r="M19" s="56"/>
      <c r="N19" s="56"/>
      <c r="O19" s="56"/>
      <c r="P19" s="63" t="s">
        <v>217</v>
      </c>
      <c r="Q19" s="64"/>
      <c r="R19" s="61"/>
      <c r="S19" s="127" t="str">
        <f t="shared" si="1"/>
        <v>①</v>
      </c>
    </row>
    <row r="20" spans="2:19" ht="25.2" customHeight="1" x14ac:dyDescent="0.3">
      <c r="B20" s="28">
        <f t="shared" si="0"/>
        <v>18</v>
      </c>
      <c r="C20" s="40" t="s">
        <v>144</v>
      </c>
      <c r="D20" s="39" t="s">
        <v>199</v>
      </c>
      <c r="E20" s="67"/>
      <c r="F20" s="56"/>
      <c r="G20" s="39" t="s">
        <v>144</v>
      </c>
      <c r="H20" s="39" t="s">
        <v>144</v>
      </c>
      <c r="I20" s="56"/>
      <c r="J20" s="56"/>
      <c r="K20" s="56"/>
      <c r="L20" s="56"/>
      <c r="M20" s="56"/>
      <c r="N20" s="56"/>
      <c r="O20" s="56"/>
      <c r="P20" s="63" t="s">
        <v>240</v>
      </c>
      <c r="Q20" s="64"/>
      <c r="R20" s="61"/>
      <c r="S20" s="127" t="str">
        <f t="shared" si="1"/>
        <v>③</v>
      </c>
    </row>
    <row r="21" spans="2:19" ht="25.2" customHeight="1" x14ac:dyDescent="0.3">
      <c r="B21" s="28">
        <f t="shared" si="0"/>
        <v>19</v>
      </c>
      <c r="C21" s="40" t="s">
        <v>147</v>
      </c>
      <c r="D21" s="39" t="s">
        <v>199</v>
      </c>
      <c r="E21" s="67"/>
      <c r="F21" s="56"/>
      <c r="G21" s="39" t="s">
        <v>147</v>
      </c>
      <c r="H21" s="39" t="s">
        <v>147</v>
      </c>
      <c r="I21" s="56"/>
      <c r="J21" s="56"/>
      <c r="K21" s="56"/>
      <c r="L21" s="56"/>
      <c r="M21" s="56"/>
      <c r="N21" s="56"/>
      <c r="O21" s="56"/>
      <c r="P21" s="64" t="s">
        <v>217</v>
      </c>
      <c r="Q21" s="64"/>
      <c r="R21" s="61"/>
      <c r="S21" s="127" t="str">
        <f t="shared" si="1"/>
        <v>①</v>
      </c>
    </row>
    <row r="22" spans="2:19" ht="25.2" customHeight="1" x14ac:dyDescent="0.3">
      <c r="B22" s="28">
        <f t="shared" si="0"/>
        <v>20</v>
      </c>
      <c r="C22" s="40" t="s">
        <v>188</v>
      </c>
      <c r="D22" s="39" t="s">
        <v>199</v>
      </c>
      <c r="E22" s="67"/>
      <c r="F22" s="56"/>
      <c r="G22" s="39" t="s">
        <v>188</v>
      </c>
      <c r="H22" s="39" t="s">
        <v>188</v>
      </c>
      <c r="I22" s="56"/>
      <c r="J22" s="56"/>
      <c r="K22" s="56"/>
      <c r="L22" s="56"/>
      <c r="M22" s="56"/>
      <c r="N22" s="56"/>
      <c r="O22" s="56"/>
      <c r="P22" s="63" t="s">
        <v>241</v>
      </c>
      <c r="Q22" s="64"/>
      <c r="R22" s="61"/>
      <c r="S22" s="127" t="str">
        <f t="shared" si="1"/>
        <v>③</v>
      </c>
    </row>
    <row r="23" spans="2:19" ht="25.2" customHeight="1" x14ac:dyDescent="0.3">
      <c r="B23" s="28">
        <f t="shared" si="0"/>
        <v>21</v>
      </c>
      <c r="C23" s="40" t="s">
        <v>166</v>
      </c>
      <c r="D23" s="39" t="s">
        <v>199</v>
      </c>
      <c r="E23" s="66"/>
      <c r="F23" s="56"/>
      <c r="G23" s="56"/>
      <c r="H23" s="39" t="s">
        <v>166</v>
      </c>
      <c r="I23" s="56"/>
      <c r="J23" s="56"/>
      <c r="K23" s="56"/>
      <c r="L23" s="56"/>
      <c r="M23" s="56"/>
      <c r="N23" s="56"/>
      <c r="O23" s="56"/>
      <c r="P23" s="63" t="s">
        <v>241</v>
      </c>
      <c r="Q23" s="64"/>
      <c r="R23" s="61"/>
      <c r="S23" s="127" t="str">
        <f t="shared" si="1"/>
        <v>③</v>
      </c>
    </row>
    <row r="24" spans="2:19" ht="25.2" customHeight="1" x14ac:dyDescent="0.3">
      <c r="B24" s="28">
        <f t="shared" si="0"/>
        <v>22</v>
      </c>
      <c r="C24" s="40" t="s">
        <v>146</v>
      </c>
      <c r="D24" s="39" t="s">
        <v>199</v>
      </c>
      <c r="E24" s="66"/>
      <c r="F24" s="56"/>
      <c r="G24" s="56"/>
      <c r="H24" s="39" t="s">
        <v>146</v>
      </c>
      <c r="I24" s="56"/>
      <c r="J24" s="56"/>
      <c r="K24" s="56"/>
      <c r="L24" s="56"/>
      <c r="M24" s="56"/>
      <c r="N24" s="56"/>
      <c r="O24" s="56"/>
      <c r="P24" s="63" t="s">
        <v>241</v>
      </c>
      <c r="Q24" s="64"/>
      <c r="R24" s="61"/>
      <c r="S24" s="127" t="str">
        <f t="shared" si="1"/>
        <v>③</v>
      </c>
    </row>
    <row r="25" spans="2:19" ht="25.2" customHeight="1" x14ac:dyDescent="0.3">
      <c r="B25" s="28">
        <f t="shared" si="0"/>
        <v>23</v>
      </c>
      <c r="C25" s="40" t="s">
        <v>197</v>
      </c>
      <c r="D25" s="39" t="s">
        <v>169</v>
      </c>
      <c r="E25" s="40" t="s">
        <v>197</v>
      </c>
      <c r="F25" s="56"/>
      <c r="G25" s="56"/>
      <c r="H25" s="40" t="s">
        <v>197</v>
      </c>
      <c r="I25" s="56"/>
      <c r="J25" s="56"/>
      <c r="K25" s="56"/>
      <c r="L25" s="56"/>
      <c r="M25" s="56"/>
      <c r="N25" s="56"/>
      <c r="O25" s="56"/>
      <c r="P25" s="11" t="s">
        <v>237</v>
      </c>
      <c r="Q25" s="63" t="s">
        <v>233</v>
      </c>
      <c r="R25" s="61"/>
      <c r="S25" s="127" t="str">
        <f t="shared" si="1"/>
        <v>②</v>
      </c>
    </row>
    <row r="26" spans="2:19" ht="25.2" customHeight="1" x14ac:dyDescent="0.3">
      <c r="B26" s="28">
        <f t="shared" si="0"/>
        <v>24</v>
      </c>
      <c r="C26" s="40" t="s">
        <v>196</v>
      </c>
      <c r="D26" s="39" t="s">
        <v>169</v>
      </c>
      <c r="E26" s="40"/>
      <c r="F26" s="56"/>
      <c r="G26" s="56"/>
      <c r="H26" s="40" t="s">
        <v>196</v>
      </c>
      <c r="I26" s="56"/>
      <c r="J26" s="56"/>
      <c r="K26" s="56"/>
      <c r="L26" s="56"/>
      <c r="M26" s="56"/>
      <c r="N26" s="56"/>
      <c r="O26" s="56"/>
      <c r="P26" s="63" t="s">
        <v>235</v>
      </c>
      <c r="Q26" s="63"/>
      <c r="R26" s="61"/>
      <c r="S26" s="127" t="str">
        <f t="shared" si="1"/>
        <v>③</v>
      </c>
    </row>
    <row r="27" spans="2:19" ht="25.2" customHeight="1" x14ac:dyDescent="0.3">
      <c r="B27" s="28">
        <f t="shared" si="0"/>
        <v>25</v>
      </c>
      <c r="C27" s="40" t="s">
        <v>161</v>
      </c>
      <c r="D27" s="39" t="s">
        <v>199</v>
      </c>
      <c r="E27" s="40"/>
      <c r="F27" s="56"/>
      <c r="G27" s="56"/>
      <c r="H27" s="40" t="s">
        <v>161</v>
      </c>
      <c r="I27" s="56"/>
      <c r="J27" s="56"/>
      <c r="K27" s="56"/>
      <c r="L27" s="56"/>
      <c r="M27" s="56"/>
      <c r="N27" s="56"/>
      <c r="O27" s="56"/>
      <c r="P27" s="63" t="s">
        <v>240</v>
      </c>
      <c r="Q27" s="64"/>
      <c r="R27" s="61"/>
      <c r="S27" s="127" t="str">
        <f t="shared" si="1"/>
        <v>③</v>
      </c>
    </row>
    <row r="28" spans="2:19" ht="25.2" customHeight="1" x14ac:dyDescent="0.3">
      <c r="B28" s="28">
        <f t="shared" si="0"/>
        <v>26</v>
      </c>
      <c r="C28" s="40" t="s">
        <v>159</v>
      </c>
      <c r="D28" s="39" t="s">
        <v>199</v>
      </c>
      <c r="E28" s="66"/>
      <c r="F28" s="56"/>
      <c r="G28" s="56"/>
      <c r="H28" s="39" t="s">
        <v>159</v>
      </c>
      <c r="I28" s="56"/>
      <c r="J28" s="56"/>
      <c r="K28" s="56"/>
      <c r="L28" s="56"/>
      <c r="M28" s="56"/>
      <c r="N28" s="56"/>
      <c r="O28" s="56"/>
      <c r="P28" s="63" t="s">
        <v>240</v>
      </c>
      <c r="Q28" s="64"/>
      <c r="R28" s="61"/>
      <c r="S28" s="127" t="str">
        <f t="shared" si="1"/>
        <v>③</v>
      </c>
    </row>
    <row r="29" spans="2:19" ht="25.2" customHeight="1" x14ac:dyDescent="0.3">
      <c r="B29" s="28">
        <f t="shared" si="0"/>
        <v>27</v>
      </c>
      <c r="C29" s="40" t="s">
        <v>156</v>
      </c>
      <c r="D29" s="39" t="s">
        <v>199</v>
      </c>
      <c r="E29" s="66"/>
      <c r="F29" s="56"/>
      <c r="G29" s="56"/>
      <c r="H29" s="56" t="s">
        <v>156</v>
      </c>
      <c r="I29" s="56" t="s">
        <v>156</v>
      </c>
      <c r="J29" s="56"/>
      <c r="K29" s="56"/>
      <c r="L29" s="56"/>
      <c r="M29" s="56"/>
      <c r="N29" s="56"/>
      <c r="O29" s="56"/>
      <c r="P29" s="64" t="s">
        <v>217</v>
      </c>
      <c r="Q29" s="64" t="s">
        <v>264</v>
      </c>
      <c r="R29" s="60"/>
      <c r="S29" s="127" t="str">
        <f t="shared" si="1"/>
        <v>①</v>
      </c>
    </row>
    <row r="30" spans="2:19" ht="25.2" customHeight="1" x14ac:dyDescent="0.3">
      <c r="B30" s="28">
        <f t="shared" si="0"/>
        <v>28</v>
      </c>
      <c r="C30" s="40" t="s">
        <v>188</v>
      </c>
      <c r="D30" s="39" t="s">
        <v>199</v>
      </c>
      <c r="E30" s="67"/>
      <c r="F30" s="56"/>
      <c r="G30" s="56"/>
      <c r="H30" s="39" t="s">
        <v>188</v>
      </c>
      <c r="I30" s="56"/>
      <c r="J30" s="56"/>
      <c r="K30" s="56"/>
      <c r="L30" s="56"/>
      <c r="M30" s="56"/>
      <c r="N30" s="56"/>
      <c r="O30" s="56"/>
      <c r="P30" s="63" t="s">
        <v>240</v>
      </c>
      <c r="Q30" s="64"/>
      <c r="R30" s="61"/>
      <c r="S30" s="127" t="str">
        <f t="shared" si="1"/>
        <v>③</v>
      </c>
    </row>
    <row r="31" spans="2:19" ht="25.2" customHeight="1" x14ac:dyDescent="0.3">
      <c r="B31" s="28">
        <f t="shared" si="0"/>
        <v>29</v>
      </c>
      <c r="C31" s="40" t="s">
        <v>189</v>
      </c>
      <c r="D31" s="39" t="s">
        <v>199</v>
      </c>
      <c r="E31" s="67"/>
      <c r="F31" s="56"/>
      <c r="G31" s="56"/>
      <c r="H31" s="56" t="s">
        <v>189</v>
      </c>
      <c r="I31" s="56"/>
      <c r="J31" s="56"/>
      <c r="K31" s="56"/>
      <c r="L31" s="56"/>
      <c r="M31" s="56"/>
      <c r="N31" s="56"/>
      <c r="O31" s="56"/>
      <c r="P31" s="64" t="s">
        <v>217</v>
      </c>
      <c r="Q31" s="64"/>
      <c r="R31" s="61"/>
      <c r="S31" s="127" t="str">
        <f t="shared" si="1"/>
        <v>①</v>
      </c>
    </row>
    <row r="32" spans="2:19" ht="25.2" customHeight="1" x14ac:dyDescent="0.3">
      <c r="B32" s="28"/>
      <c r="C32" s="40"/>
      <c r="D32" s="39"/>
      <c r="E32" s="67"/>
      <c r="F32" s="56"/>
      <c r="G32" s="56"/>
      <c r="H32" s="56"/>
      <c r="I32" s="56"/>
      <c r="J32" s="56"/>
      <c r="K32" s="56"/>
      <c r="L32" s="56"/>
      <c r="M32" s="56"/>
      <c r="N32" s="56"/>
      <c r="O32" s="56"/>
      <c r="P32" s="64"/>
      <c r="Q32" s="64"/>
      <c r="R32" s="61"/>
      <c r="S32" s="127" t="str">
        <f t="shared" si="1"/>
        <v/>
      </c>
    </row>
    <row r="33" spans="2:19" ht="25.2" customHeight="1" x14ac:dyDescent="0.3">
      <c r="B33" s="28"/>
      <c r="C33" s="40"/>
      <c r="D33" s="39"/>
      <c r="E33" s="67"/>
      <c r="F33" s="56"/>
      <c r="G33" s="56"/>
      <c r="H33" s="56"/>
      <c r="I33" s="56"/>
      <c r="J33" s="56"/>
      <c r="K33" s="56"/>
      <c r="L33" s="56"/>
      <c r="M33" s="56"/>
      <c r="N33" s="56"/>
      <c r="O33" s="56"/>
      <c r="P33" s="64"/>
      <c r="Q33" s="64"/>
      <c r="R33" s="61"/>
      <c r="S33" s="127" t="str">
        <f t="shared" si="1"/>
        <v/>
      </c>
    </row>
    <row r="34" spans="2:19" ht="25.2" customHeight="1" x14ac:dyDescent="0.3">
      <c r="B34" s="28"/>
      <c r="C34" s="40"/>
      <c r="D34" s="39"/>
      <c r="E34" s="67"/>
      <c r="F34" s="56"/>
      <c r="G34" s="56"/>
      <c r="H34" s="56"/>
      <c r="I34" s="56"/>
      <c r="J34" s="56"/>
      <c r="K34" s="56"/>
      <c r="L34" s="56"/>
      <c r="M34" s="56"/>
      <c r="N34" s="56"/>
      <c r="O34" s="56"/>
      <c r="P34" s="64"/>
      <c r="Q34" s="64"/>
      <c r="R34" s="61"/>
      <c r="S34" s="127" t="str">
        <f t="shared" si="1"/>
        <v/>
      </c>
    </row>
    <row r="35" spans="2:19" ht="25.2" customHeight="1" x14ac:dyDescent="0.3">
      <c r="B35" s="28"/>
      <c r="C35" s="40"/>
      <c r="D35" s="39"/>
      <c r="E35" s="67"/>
      <c r="F35" s="56"/>
      <c r="G35" s="56"/>
      <c r="H35" s="56"/>
      <c r="I35" s="56"/>
      <c r="J35" s="56"/>
      <c r="K35" s="56"/>
      <c r="L35" s="56"/>
      <c r="M35" s="56"/>
      <c r="N35" s="56"/>
      <c r="O35" s="56"/>
      <c r="P35" s="64"/>
      <c r="Q35" s="64"/>
      <c r="R35" s="61"/>
      <c r="S35" s="127" t="str">
        <f t="shared" si="1"/>
        <v/>
      </c>
    </row>
    <row r="36" spans="2:19" ht="25.2" customHeight="1" x14ac:dyDescent="0.3">
      <c r="B36" s="28"/>
      <c r="C36" s="40"/>
      <c r="D36" s="39"/>
      <c r="E36" s="67"/>
      <c r="F36" s="56"/>
      <c r="G36" s="56"/>
      <c r="H36" s="56"/>
      <c r="I36" s="56"/>
      <c r="J36" s="56"/>
      <c r="K36" s="56"/>
      <c r="L36" s="56"/>
      <c r="M36" s="56"/>
      <c r="N36" s="56"/>
      <c r="O36" s="56"/>
      <c r="P36" s="64"/>
      <c r="Q36" s="64"/>
      <c r="R36" s="61"/>
      <c r="S36" s="127" t="str">
        <f t="shared" si="1"/>
        <v/>
      </c>
    </row>
    <row r="37" spans="2:19" ht="25.2" customHeight="1" x14ac:dyDescent="0.3">
      <c r="B37" s="28"/>
      <c r="C37" s="40"/>
      <c r="D37" s="39"/>
      <c r="E37" s="67"/>
      <c r="F37" s="56"/>
      <c r="G37" s="56"/>
      <c r="H37" s="56"/>
      <c r="I37" s="56"/>
      <c r="J37" s="56"/>
      <c r="K37" s="56"/>
      <c r="L37" s="56"/>
      <c r="M37" s="56"/>
      <c r="N37" s="56"/>
      <c r="O37" s="56"/>
      <c r="P37" s="64"/>
      <c r="Q37" s="64"/>
      <c r="R37" s="61"/>
      <c r="S37" s="127" t="str">
        <f t="shared" si="1"/>
        <v/>
      </c>
    </row>
    <row r="38" spans="2:19" ht="25.2" customHeight="1" x14ac:dyDescent="0.3">
      <c r="B38" s="28"/>
      <c r="C38" s="40"/>
      <c r="D38" s="39"/>
      <c r="E38" s="67"/>
      <c r="F38" s="56"/>
      <c r="G38" s="56"/>
      <c r="H38" s="56"/>
      <c r="I38" s="56"/>
      <c r="J38" s="56"/>
      <c r="K38" s="56"/>
      <c r="L38" s="56"/>
      <c r="M38" s="56"/>
      <c r="N38" s="56"/>
      <c r="O38" s="56"/>
      <c r="P38" s="64"/>
      <c r="Q38" s="64"/>
      <c r="R38" s="61"/>
      <c r="S38" s="127" t="str">
        <f t="shared" si="1"/>
        <v/>
      </c>
    </row>
    <row r="39" spans="2:19" ht="25.2" customHeight="1" x14ac:dyDescent="0.3">
      <c r="B39" s="28"/>
      <c r="C39" s="40"/>
      <c r="D39" s="39"/>
      <c r="E39" s="67"/>
      <c r="F39" s="56"/>
      <c r="G39" s="56"/>
      <c r="H39" s="56"/>
      <c r="I39" s="56"/>
      <c r="J39" s="56"/>
      <c r="K39" s="56"/>
      <c r="L39" s="56"/>
      <c r="M39" s="56"/>
      <c r="N39" s="56"/>
      <c r="O39" s="56"/>
      <c r="P39" s="64"/>
      <c r="Q39" s="64"/>
      <c r="R39" s="61"/>
      <c r="S39" s="127" t="str">
        <f t="shared" si="1"/>
        <v/>
      </c>
    </row>
    <row r="40" spans="2:19" ht="25.2" customHeight="1" x14ac:dyDescent="0.3">
      <c r="B40" s="28"/>
      <c r="C40" s="40"/>
      <c r="D40" s="39"/>
      <c r="E40" s="67"/>
      <c r="F40" s="56"/>
      <c r="G40" s="56"/>
      <c r="H40" s="56"/>
      <c r="I40" s="56"/>
      <c r="J40" s="56"/>
      <c r="K40" s="56"/>
      <c r="L40" s="56"/>
      <c r="M40" s="56"/>
      <c r="N40" s="56"/>
      <c r="O40" s="56"/>
      <c r="P40" s="64"/>
      <c r="Q40" s="64"/>
      <c r="R40" s="61"/>
      <c r="S40" s="127" t="str">
        <f t="shared" si="1"/>
        <v/>
      </c>
    </row>
    <row r="41" spans="2:19" ht="25.2" customHeight="1" x14ac:dyDescent="0.3">
      <c r="B41" s="28"/>
      <c r="C41" s="40"/>
      <c r="D41" s="39"/>
      <c r="E41" s="67"/>
      <c r="F41" s="56"/>
      <c r="G41" s="56"/>
      <c r="H41" s="56"/>
      <c r="I41" s="56"/>
      <c r="J41" s="56"/>
      <c r="K41" s="56"/>
      <c r="L41" s="56"/>
      <c r="M41" s="56"/>
      <c r="N41" s="56"/>
      <c r="O41" s="56"/>
      <c r="P41" s="64"/>
      <c r="Q41" s="64"/>
      <c r="R41" s="61"/>
      <c r="S41" s="127" t="str">
        <f t="shared" si="1"/>
        <v/>
      </c>
    </row>
    <row r="42" spans="2:19" ht="25.2" customHeight="1" x14ac:dyDescent="0.3">
      <c r="B42" s="28"/>
      <c r="C42" s="40"/>
      <c r="D42" s="39"/>
      <c r="E42" s="67"/>
      <c r="F42" s="56"/>
      <c r="G42" s="56"/>
      <c r="H42" s="56"/>
      <c r="I42" s="56"/>
      <c r="J42" s="56"/>
      <c r="K42" s="56"/>
      <c r="L42" s="56"/>
      <c r="M42" s="56"/>
      <c r="N42" s="56"/>
      <c r="O42" s="56"/>
      <c r="P42" s="64"/>
      <c r="Q42" s="64"/>
      <c r="R42" s="61"/>
      <c r="S42" s="127" t="str">
        <f t="shared" si="1"/>
        <v/>
      </c>
    </row>
    <row r="43" spans="2:19" ht="25.2" customHeight="1" x14ac:dyDescent="0.3">
      <c r="B43" s="28"/>
      <c r="C43" s="40"/>
      <c r="D43" s="39"/>
      <c r="E43" s="67"/>
      <c r="F43" s="56"/>
      <c r="G43" s="56"/>
      <c r="H43" s="56"/>
      <c r="I43" s="56"/>
      <c r="J43" s="56"/>
      <c r="K43" s="56"/>
      <c r="L43" s="56"/>
      <c r="M43" s="56"/>
      <c r="N43" s="56"/>
      <c r="O43" s="56"/>
      <c r="P43" s="64"/>
      <c r="Q43" s="64"/>
      <c r="R43" s="61"/>
      <c r="S43" s="127" t="str">
        <f t="shared" si="1"/>
        <v/>
      </c>
    </row>
    <row r="44" spans="2:19" ht="25.2" customHeight="1" x14ac:dyDescent="0.3">
      <c r="B44" s="28"/>
      <c r="C44" s="40"/>
      <c r="D44" s="39"/>
      <c r="E44" s="67"/>
      <c r="F44" s="56"/>
      <c r="G44" s="56"/>
      <c r="H44" s="56"/>
      <c r="I44" s="56"/>
      <c r="J44" s="56"/>
      <c r="K44" s="56"/>
      <c r="L44" s="56"/>
      <c r="M44" s="56"/>
      <c r="N44" s="56"/>
      <c r="O44" s="56"/>
      <c r="P44" s="64"/>
      <c r="Q44" s="64"/>
      <c r="R44" s="61"/>
      <c r="S44" s="127" t="str">
        <f t="shared" si="1"/>
        <v/>
      </c>
    </row>
    <row r="45" spans="2:19" ht="25.2" customHeight="1" x14ac:dyDescent="0.3">
      <c r="B45" s="28"/>
      <c r="C45" s="40"/>
      <c r="D45" s="39"/>
      <c r="E45" s="67"/>
      <c r="F45" s="56"/>
      <c r="G45" s="56"/>
      <c r="H45" s="56"/>
      <c r="I45" s="56"/>
      <c r="J45" s="56"/>
      <c r="K45" s="56"/>
      <c r="L45" s="56"/>
      <c r="M45" s="56"/>
      <c r="N45" s="56"/>
      <c r="O45" s="56"/>
      <c r="P45" s="64"/>
      <c r="Q45" s="64"/>
      <c r="R45" s="61"/>
      <c r="S45" s="127" t="str">
        <f t="shared" si="1"/>
        <v/>
      </c>
    </row>
    <row r="46" spans="2:19" ht="25.2" customHeight="1" x14ac:dyDescent="0.3">
      <c r="B46" s="28"/>
      <c r="C46" s="40"/>
      <c r="D46" s="39"/>
      <c r="E46" s="67"/>
      <c r="F46" s="56"/>
      <c r="G46" s="56"/>
      <c r="H46" s="56"/>
      <c r="I46" s="56"/>
      <c r="J46" s="56"/>
      <c r="K46" s="56"/>
      <c r="L46" s="56"/>
      <c r="M46" s="56"/>
      <c r="N46" s="56"/>
      <c r="O46" s="56"/>
      <c r="P46" s="64"/>
      <c r="Q46" s="64"/>
      <c r="R46" s="61"/>
      <c r="S46" s="127" t="str">
        <f t="shared" si="1"/>
        <v/>
      </c>
    </row>
    <row r="47" spans="2:19" ht="25.2" customHeight="1" x14ac:dyDescent="0.3">
      <c r="B47" s="28"/>
      <c r="C47" s="40"/>
      <c r="D47" s="39"/>
      <c r="E47" s="67"/>
      <c r="F47" s="56"/>
      <c r="G47" s="56"/>
      <c r="H47" s="56"/>
      <c r="I47" s="56"/>
      <c r="J47" s="56"/>
      <c r="K47" s="56"/>
      <c r="L47" s="56"/>
      <c r="M47" s="56"/>
      <c r="N47" s="56"/>
      <c r="O47" s="56"/>
      <c r="P47" s="64"/>
      <c r="Q47" s="64"/>
      <c r="R47" s="61"/>
      <c r="S47" s="127" t="str">
        <f t="shared" si="1"/>
        <v/>
      </c>
    </row>
    <row r="48" spans="2:19" ht="25.2" customHeight="1" x14ac:dyDescent="0.3">
      <c r="B48" s="28"/>
      <c r="C48" s="40"/>
      <c r="D48" s="39"/>
      <c r="E48" s="67"/>
      <c r="F48" s="56"/>
      <c r="G48" s="56"/>
      <c r="H48" s="56"/>
      <c r="I48" s="56"/>
      <c r="J48" s="56"/>
      <c r="K48" s="56"/>
      <c r="L48" s="56"/>
      <c r="M48" s="56"/>
      <c r="N48" s="56"/>
      <c r="O48" s="56"/>
      <c r="P48" s="64"/>
      <c r="Q48" s="64"/>
      <c r="R48" s="61"/>
      <c r="S48" s="127" t="str">
        <f t="shared" si="1"/>
        <v/>
      </c>
    </row>
    <row r="49" spans="2:19" ht="25.2" customHeight="1" x14ac:dyDescent="0.3">
      <c r="B49" s="28"/>
      <c r="C49" s="40"/>
      <c r="D49" s="39"/>
      <c r="E49" s="67"/>
      <c r="F49" s="56"/>
      <c r="G49" s="56"/>
      <c r="H49" s="56"/>
      <c r="I49" s="56"/>
      <c r="J49" s="56"/>
      <c r="K49" s="56"/>
      <c r="L49" s="56"/>
      <c r="M49" s="56"/>
      <c r="N49" s="56"/>
      <c r="O49" s="56"/>
      <c r="P49" s="64"/>
      <c r="Q49" s="64"/>
      <c r="R49" s="61"/>
      <c r="S49" s="127" t="str">
        <f t="shared" si="1"/>
        <v/>
      </c>
    </row>
    <row r="50" spans="2:19" ht="25.2" customHeight="1" x14ac:dyDescent="0.3">
      <c r="B50" s="28"/>
      <c r="C50" s="40"/>
      <c r="D50" s="39"/>
      <c r="E50" s="67"/>
      <c r="F50" s="56"/>
      <c r="G50" s="56"/>
      <c r="H50" s="56"/>
      <c r="I50" s="56"/>
      <c r="J50" s="56"/>
      <c r="K50" s="56"/>
      <c r="L50" s="56"/>
      <c r="M50" s="56"/>
      <c r="N50" s="56"/>
      <c r="O50" s="56"/>
      <c r="P50" s="64"/>
      <c r="Q50" s="64"/>
      <c r="R50" s="61"/>
      <c r="S50" s="127" t="str">
        <f t="shared" si="1"/>
        <v/>
      </c>
    </row>
    <row r="51" spans="2:19" ht="25.2" customHeight="1" x14ac:dyDescent="0.3">
      <c r="B51" s="28"/>
      <c r="C51" s="40"/>
      <c r="D51" s="39"/>
      <c r="E51" s="67"/>
      <c r="F51" s="56"/>
      <c r="G51" s="56"/>
      <c r="H51" s="56"/>
      <c r="I51" s="56"/>
      <c r="J51" s="56"/>
      <c r="K51" s="56"/>
      <c r="L51" s="56"/>
      <c r="M51" s="56"/>
      <c r="N51" s="56"/>
      <c r="O51" s="56"/>
      <c r="P51" s="64"/>
      <c r="Q51" s="64"/>
      <c r="R51" s="61"/>
      <c r="S51" s="127" t="str">
        <f t="shared" si="1"/>
        <v/>
      </c>
    </row>
    <row r="52" spans="2:19" ht="25.2" customHeight="1" x14ac:dyDescent="0.3">
      <c r="B52" s="28"/>
      <c r="C52" s="40"/>
      <c r="D52" s="39"/>
      <c r="E52" s="67"/>
      <c r="F52" s="56"/>
      <c r="G52" s="56"/>
      <c r="H52" s="56"/>
      <c r="I52" s="56"/>
      <c r="J52" s="56"/>
      <c r="K52" s="56"/>
      <c r="L52" s="56"/>
      <c r="M52" s="56"/>
      <c r="N52" s="56"/>
      <c r="O52" s="56"/>
      <c r="P52" s="64"/>
      <c r="Q52" s="64"/>
      <c r="R52" s="61"/>
      <c r="S52" s="127" t="str">
        <f t="shared" si="1"/>
        <v/>
      </c>
    </row>
    <row r="53" spans="2:19" ht="25.2" customHeight="1" x14ac:dyDescent="0.3">
      <c r="B53" s="28"/>
      <c r="C53" s="40"/>
      <c r="D53" s="39"/>
      <c r="E53" s="67"/>
      <c r="F53" s="56"/>
      <c r="G53" s="56"/>
      <c r="H53" s="56"/>
      <c r="I53" s="56"/>
      <c r="J53" s="56"/>
      <c r="K53" s="56"/>
      <c r="L53" s="56"/>
      <c r="M53" s="56"/>
      <c r="N53" s="56"/>
      <c r="O53" s="56"/>
      <c r="P53" s="64"/>
      <c r="Q53" s="64"/>
      <c r="R53" s="61"/>
      <c r="S53" s="127" t="str">
        <f t="shared" si="1"/>
        <v/>
      </c>
    </row>
    <row r="54" spans="2:19" ht="25.2" customHeight="1" x14ac:dyDescent="0.3">
      <c r="B54" s="28"/>
      <c r="C54" s="40"/>
      <c r="D54" s="39"/>
      <c r="E54" s="67"/>
      <c r="F54" s="56"/>
      <c r="G54" s="56"/>
      <c r="H54" s="56"/>
      <c r="I54" s="56"/>
      <c r="J54" s="56"/>
      <c r="K54" s="56"/>
      <c r="L54" s="56"/>
      <c r="M54" s="56"/>
      <c r="N54" s="56"/>
      <c r="O54" s="56"/>
      <c r="P54" s="64"/>
      <c r="Q54" s="64"/>
      <c r="R54" s="61"/>
      <c r="S54" s="127" t="str">
        <f t="shared" si="1"/>
        <v/>
      </c>
    </row>
    <row r="55" spans="2:19" ht="25.2" customHeight="1" x14ac:dyDescent="0.3">
      <c r="B55" s="138"/>
      <c r="C55" s="139"/>
      <c r="D55" s="140"/>
      <c r="E55" s="141"/>
      <c r="F55" s="142"/>
      <c r="G55" s="142"/>
      <c r="H55" s="142"/>
      <c r="I55" s="142"/>
      <c r="J55" s="142"/>
      <c r="K55" s="142"/>
      <c r="L55" s="142"/>
      <c r="M55" s="142"/>
      <c r="N55" s="142"/>
      <c r="O55" s="142"/>
      <c r="P55" s="143"/>
      <c r="Q55" s="143"/>
      <c r="R55" s="144"/>
      <c r="S55" s="127" t="str">
        <f t="shared" si="1"/>
        <v/>
      </c>
    </row>
    <row r="56" spans="2:19" ht="25.2" customHeight="1" x14ac:dyDescent="0.3">
      <c r="E56" s="49" t="str">
        <f>E2</f>
        <v>SG</v>
      </c>
      <c r="F56" s="49" t="str">
        <f t="shared" ref="F56:O56" si="2">F2</f>
        <v>SRT</v>
      </c>
      <c r="G56" s="49" t="str">
        <f t="shared" si="2"/>
        <v>SGD</v>
      </c>
      <c r="H56" s="49" t="str">
        <f t="shared" si="2"/>
        <v>注文書無し</v>
      </c>
      <c r="I56" s="49" t="str">
        <f t="shared" si="2"/>
        <v>SGZ</v>
      </c>
      <c r="J56" s="49">
        <f t="shared" si="2"/>
        <v>0</v>
      </c>
      <c r="K56" s="49">
        <f t="shared" si="2"/>
        <v>0</v>
      </c>
      <c r="L56" s="49">
        <f t="shared" si="2"/>
        <v>0</v>
      </c>
      <c r="M56" s="49">
        <f t="shared" si="2"/>
        <v>0</v>
      </c>
      <c r="N56" s="49">
        <f t="shared" si="2"/>
        <v>0</v>
      </c>
      <c r="O56" s="49">
        <f t="shared" si="2"/>
        <v>0</v>
      </c>
    </row>
    <row r="57" spans="2:19" ht="25.2" customHeight="1" x14ac:dyDescent="0.3">
      <c r="E57" s="49"/>
      <c r="F57" s="49"/>
      <c r="G57" s="49"/>
      <c r="H57" s="49"/>
      <c r="I57" s="49"/>
      <c r="J57" s="49"/>
      <c r="K57" s="49"/>
      <c r="L57" s="49"/>
      <c r="M57" s="49"/>
      <c r="N57" s="49"/>
      <c r="O57" s="49"/>
    </row>
    <row r="58" spans="2:19" ht="25.2" customHeight="1" x14ac:dyDescent="0.3">
      <c r="E58" s="57" t="str" cm="1">
        <f t="array" ref="E58:E71">_xlfn._xlws.FILTER(E$3:E$55,E$3:E$55&lt;&gt;"")</f>
        <v>工事</v>
      </c>
      <c r="F58" s="57" t="str" cm="1">
        <f t="array" ref="F58:F59">_xlfn._xlws.FILTER(F$3:F$55,F$3:F$55&lt;&gt;"")</f>
        <v>労務(単価契約)</v>
      </c>
      <c r="G58" s="57" t="str" cm="1">
        <f t="array" ref="G58:G62">_xlfn._xlws.FILTER(G$3:G$55,G$3:G$55&lt;&gt;"")</f>
        <v>警備</v>
      </c>
      <c r="H58" s="57" t="str" cm="1">
        <f t="array" ref="H58:H85">_xlfn._xlws.FILTER(H$3:H$55,H$3:H$55&lt;&gt;"")</f>
        <v>工事</v>
      </c>
      <c r="I58" s="57" t="str" cm="1">
        <f t="array" ref="I58:I59">_xlfn._xlws.FILTER(I$3:I$55,I$3:I$55&lt;&gt;"")</f>
        <v>物品</v>
      </c>
      <c r="J58" s="57" t="e" cm="1" vm="1">
        <f t="array" ref="J58">_xlfn._xlws.FILTER(J$3:J$55,J$3:J$55&lt;&gt;"")</f>
        <v>#VALUE!</v>
      </c>
      <c r="K58" s="57" t="e" cm="1" vm="1">
        <f t="array" ref="K58">_xlfn._xlws.FILTER(K$3:K$55,K$3:K$55&lt;&gt;"")</f>
        <v>#VALUE!</v>
      </c>
      <c r="L58" s="57" t="e" cm="1" vm="1">
        <f t="array" ref="L58">_xlfn._xlws.FILTER(L$3:L$55,L$3:L$55&lt;&gt;"")</f>
        <v>#VALUE!</v>
      </c>
      <c r="M58" s="57" t="e" cm="1" vm="1">
        <f t="array" ref="M58">_xlfn._xlws.FILTER(M$3:M$55,M$3:M$55&lt;&gt;"")</f>
        <v>#VALUE!</v>
      </c>
      <c r="N58" s="57" t="e" cm="1" vm="1">
        <f t="array" ref="N58">_xlfn._xlws.FILTER(N$3:N$55,N$3:N$55&lt;&gt;"")</f>
        <v>#VALUE!</v>
      </c>
      <c r="O58" s="57" t="e" cm="1" vm="1">
        <f t="array" ref="O58">_xlfn._xlws.FILTER(O$3:O$55,O$3:O$55&lt;&gt;"")</f>
        <v>#VALUE!</v>
      </c>
    </row>
    <row r="59" spans="2:19" ht="25.2" customHeight="1" x14ac:dyDescent="0.3">
      <c r="E59" s="44" t="str">
        <v>工事(人工単価記載あり)</v>
      </c>
      <c r="F59" s="57" t="str">
        <v>警備</v>
      </c>
      <c r="G59" s="44" t="str">
        <v>申請</v>
      </c>
      <c r="H59" s="44" t="str">
        <v>工事(人工単価記載あり)</v>
      </c>
      <c r="I59" s="44" t="str">
        <v>レンタル</v>
      </c>
      <c r="J59" s="44"/>
      <c r="K59" s="44"/>
      <c r="L59" s="44"/>
      <c r="M59" s="44"/>
      <c r="N59" s="44"/>
      <c r="O59" s="44"/>
    </row>
    <row r="60" spans="2:19" ht="25.2" customHeight="1" x14ac:dyDescent="0.3">
      <c r="E60" s="44" t="str">
        <v>除草</v>
      </c>
      <c r="F60" s="57"/>
      <c r="G60" s="44" t="str">
        <v>産廃</v>
      </c>
      <c r="H60" s="44" t="str">
        <v>除草</v>
      </c>
      <c r="I60" s="44"/>
      <c r="J60" s="44"/>
      <c r="K60" s="44"/>
      <c r="L60" s="44"/>
      <c r="M60" s="44"/>
      <c r="N60" s="44"/>
      <c r="O60" s="44"/>
    </row>
    <row r="61" spans="2:19" ht="25.2" customHeight="1" x14ac:dyDescent="0.3">
      <c r="E61" s="44" t="str">
        <v>土地調査</v>
      </c>
      <c r="F61" s="57"/>
      <c r="G61" s="44" t="str">
        <v>検査</v>
      </c>
      <c r="H61" s="44" t="str">
        <v>土地調査</v>
      </c>
      <c r="I61" s="44"/>
      <c r="J61" s="44"/>
      <c r="K61" s="44"/>
      <c r="L61" s="44"/>
      <c r="M61" s="44"/>
      <c r="N61" s="44"/>
      <c r="O61" s="44"/>
    </row>
    <row r="62" spans="2:19" ht="25.2" customHeight="1" x14ac:dyDescent="0.3">
      <c r="E62" s="44" t="str">
        <v>地盤調査</v>
      </c>
      <c r="F62" s="57"/>
      <c r="G62" s="44" t="str">
        <v>立ち合い</v>
      </c>
      <c r="H62" s="44" t="str">
        <v>地盤調査</v>
      </c>
      <c r="I62" s="44"/>
      <c r="J62" s="44"/>
      <c r="K62" s="44"/>
      <c r="L62" s="44"/>
      <c r="M62" s="44"/>
      <c r="N62" s="44"/>
      <c r="O62" s="44"/>
    </row>
    <row r="63" spans="2:19" ht="25.2" customHeight="1" x14ac:dyDescent="0.3">
      <c r="E63" s="44" t="str">
        <v>測量</v>
      </c>
      <c r="F63" s="57"/>
      <c r="G63" s="44"/>
      <c r="H63" s="44" t="str">
        <v>測量</v>
      </c>
      <c r="I63" s="44"/>
      <c r="J63" s="44"/>
      <c r="K63" s="44"/>
      <c r="L63" s="44"/>
      <c r="M63" s="44"/>
      <c r="N63" s="44"/>
      <c r="O63" s="44"/>
    </row>
    <row r="64" spans="2:19" ht="25.2" customHeight="1" x14ac:dyDescent="0.3">
      <c r="E64" s="44" t="str">
        <v>設計</v>
      </c>
      <c r="F64" s="44"/>
      <c r="G64" s="44"/>
      <c r="H64" s="44" t="str">
        <v>設計</v>
      </c>
      <c r="I64" s="44"/>
      <c r="J64" s="44"/>
      <c r="K64" s="44"/>
      <c r="L64" s="44"/>
      <c r="M64" s="44"/>
      <c r="N64" s="44"/>
      <c r="O64" s="44"/>
    </row>
    <row r="65" spans="5:15" ht="25.2" customHeight="1" x14ac:dyDescent="0.3">
      <c r="E65" s="44" t="str">
        <v>構造計算</v>
      </c>
      <c r="F65" s="44"/>
      <c r="G65" s="44"/>
      <c r="H65" s="44" t="str">
        <v>構造計算</v>
      </c>
      <c r="I65" s="44"/>
      <c r="J65" s="44"/>
      <c r="K65" s="44"/>
      <c r="L65" s="44"/>
      <c r="M65" s="44"/>
      <c r="N65" s="44"/>
      <c r="O65" s="44"/>
    </row>
    <row r="66" spans="5:15" ht="25.2" customHeight="1" x14ac:dyDescent="0.3">
      <c r="E66" s="44" t="str">
        <v>製図</v>
      </c>
      <c r="F66" s="44"/>
      <c r="G66" s="44"/>
      <c r="H66" s="44" t="str">
        <v>製図</v>
      </c>
      <c r="I66" s="44"/>
      <c r="J66" s="44"/>
      <c r="K66" s="44"/>
      <c r="L66" s="44"/>
      <c r="M66" s="44"/>
      <c r="N66" s="44"/>
      <c r="O66" s="44"/>
    </row>
    <row r="67" spans="5:15" ht="25.2" customHeight="1" x14ac:dyDescent="0.3">
      <c r="E67" s="38" t="str">
        <v>現場管理</v>
      </c>
      <c r="F67" s="38"/>
      <c r="G67" s="38"/>
      <c r="H67" s="38" t="str">
        <v>現場管理</v>
      </c>
      <c r="I67" s="38"/>
      <c r="J67" s="38"/>
      <c r="K67" s="38"/>
      <c r="L67" s="38"/>
      <c r="M67" s="38"/>
      <c r="N67" s="38"/>
      <c r="O67" s="38"/>
    </row>
    <row r="68" spans="5:15" ht="25.2" customHeight="1" x14ac:dyDescent="0.3">
      <c r="E68" s="38" t="str">
        <v>生産</v>
      </c>
      <c r="F68" s="38"/>
      <c r="G68" s="38"/>
      <c r="H68" s="38" t="str">
        <v>生産</v>
      </c>
      <c r="I68" s="38"/>
      <c r="J68" s="38"/>
      <c r="K68" s="38"/>
      <c r="L68" s="38"/>
      <c r="M68" s="38"/>
      <c r="N68" s="38"/>
      <c r="O68" s="38"/>
    </row>
    <row r="69" spans="5:15" ht="25.2" customHeight="1" x14ac:dyDescent="0.3">
      <c r="E69" s="38" t="str">
        <v>運送</v>
      </c>
      <c r="F69" s="38"/>
      <c r="G69" s="38"/>
      <c r="H69" s="38" t="str">
        <v>物品</v>
      </c>
      <c r="I69" s="38"/>
      <c r="J69" s="38"/>
      <c r="K69" s="38"/>
      <c r="L69" s="38"/>
      <c r="M69" s="38"/>
      <c r="N69" s="38"/>
      <c r="O69" s="38"/>
    </row>
    <row r="70" spans="5:15" ht="25.2" customHeight="1" x14ac:dyDescent="0.3">
      <c r="E70" s="38" t="str">
        <v>業務委託</v>
      </c>
      <c r="F70" s="38"/>
      <c r="G70" s="38"/>
      <c r="H70" s="38" t="str">
        <v>運送</v>
      </c>
      <c r="I70" s="38"/>
      <c r="J70" s="38"/>
      <c r="K70" s="38"/>
      <c r="L70" s="38"/>
      <c r="M70" s="38"/>
      <c r="N70" s="38"/>
      <c r="O70" s="38"/>
    </row>
    <row r="71" spans="5:15" ht="25.2" customHeight="1" x14ac:dyDescent="0.3">
      <c r="E71" s="38" t="str">
        <v>立替費(労務費含む)</v>
      </c>
      <c r="F71" s="38"/>
      <c r="G71" s="38"/>
      <c r="H71" s="38" t="str">
        <v>業務委託</v>
      </c>
      <c r="I71" s="38"/>
      <c r="J71" s="38"/>
      <c r="K71" s="38"/>
      <c r="L71" s="38"/>
      <c r="M71" s="38"/>
      <c r="N71" s="38"/>
      <c r="O71" s="38"/>
    </row>
    <row r="72" spans="5:15" ht="25.2" customHeight="1" x14ac:dyDescent="0.3">
      <c r="E72" s="38"/>
      <c r="F72" s="38"/>
      <c r="G72" s="38"/>
      <c r="H72" s="38" t="str">
        <v>警備</v>
      </c>
      <c r="I72" s="38"/>
      <c r="J72" s="38"/>
      <c r="K72" s="38"/>
      <c r="L72" s="38"/>
      <c r="M72" s="38"/>
      <c r="N72" s="38"/>
      <c r="O72" s="38"/>
    </row>
    <row r="73" spans="5:15" ht="25.2" customHeight="1" x14ac:dyDescent="0.3">
      <c r="E73" s="38"/>
      <c r="F73" s="38"/>
      <c r="G73" s="38"/>
      <c r="H73" s="38" t="str">
        <v>申請</v>
      </c>
      <c r="I73" s="38"/>
      <c r="J73" s="38"/>
      <c r="K73" s="38"/>
      <c r="L73" s="38"/>
      <c r="M73" s="38"/>
      <c r="N73" s="38"/>
      <c r="O73" s="38"/>
    </row>
    <row r="74" spans="5:15" ht="25.2" customHeight="1" x14ac:dyDescent="0.3">
      <c r="E74" s="38"/>
      <c r="F74" s="38"/>
      <c r="G74" s="38"/>
      <c r="H74" s="38" t="str">
        <v>産廃</v>
      </c>
      <c r="I74" s="38"/>
      <c r="J74" s="38"/>
      <c r="K74" s="38"/>
      <c r="L74" s="38"/>
      <c r="M74" s="38"/>
      <c r="N74" s="38"/>
      <c r="O74" s="38"/>
    </row>
    <row r="75" spans="5:15" ht="25.2" customHeight="1" x14ac:dyDescent="0.3">
      <c r="E75" s="38"/>
      <c r="F75" s="38"/>
      <c r="G75" s="38"/>
      <c r="H75" s="38" t="str">
        <v>検査</v>
      </c>
      <c r="I75" s="38"/>
      <c r="J75" s="38"/>
      <c r="K75" s="38"/>
      <c r="L75" s="38"/>
      <c r="M75" s="38"/>
      <c r="N75" s="38"/>
      <c r="O75" s="38"/>
    </row>
    <row r="76" spans="5:15" ht="25.2" customHeight="1" x14ac:dyDescent="0.3">
      <c r="E76" s="38"/>
      <c r="F76" s="38"/>
      <c r="G76" s="38"/>
      <c r="H76" s="38" t="str">
        <v>立ち合い</v>
      </c>
      <c r="I76" s="38"/>
      <c r="J76" s="38"/>
      <c r="K76" s="38"/>
      <c r="L76" s="38"/>
      <c r="M76" s="38"/>
      <c r="N76" s="38"/>
      <c r="O76" s="38"/>
    </row>
    <row r="77" spans="5:15" ht="25.2" customHeight="1" x14ac:dyDescent="0.3">
      <c r="E77" s="38"/>
      <c r="F77" s="38"/>
      <c r="G77" s="38"/>
      <c r="H77" s="38" t="str">
        <v>派遣</v>
      </c>
      <c r="I77" s="38"/>
      <c r="J77" s="38"/>
      <c r="K77" s="38"/>
      <c r="L77" s="38"/>
      <c r="M77" s="38"/>
      <c r="N77" s="38"/>
      <c r="O77" s="38"/>
    </row>
    <row r="78" spans="5:15" ht="25.2" customHeight="1" x14ac:dyDescent="0.3">
      <c r="E78" s="38"/>
      <c r="F78" s="38"/>
      <c r="G78" s="38"/>
      <c r="H78" s="38" t="str">
        <v>家賃</v>
      </c>
      <c r="I78" s="38"/>
      <c r="J78" s="38"/>
      <c r="K78" s="38"/>
      <c r="L78" s="38"/>
      <c r="M78" s="38"/>
      <c r="N78" s="38"/>
      <c r="O78" s="38"/>
    </row>
    <row r="79" spans="5:15" ht="25.2" customHeight="1" x14ac:dyDescent="0.3">
      <c r="E79" s="38"/>
      <c r="F79" s="38"/>
      <c r="G79" s="38"/>
      <c r="H79" s="38" t="str">
        <v>立替費(労務費含む)</v>
      </c>
      <c r="I79" s="38"/>
      <c r="J79" s="38"/>
      <c r="K79" s="38"/>
      <c r="L79" s="38"/>
      <c r="M79" s="38"/>
      <c r="N79" s="38"/>
      <c r="O79" s="38"/>
    </row>
    <row r="80" spans="5:15" ht="25.2" customHeight="1" x14ac:dyDescent="0.3">
      <c r="E80" s="38"/>
      <c r="F80" s="38"/>
      <c r="G80" s="38"/>
      <c r="H80" s="38" t="str">
        <v>立替費(工事費含む)</v>
      </c>
      <c r="I80" s="38"/>
      <c r="J80" s="38"/>
      <c r="K80" s="38"/>
      <c r="L80" s="38"/>
      <c r="M80" s="38"/>
      <c r="N80" s="38"/>
      <c r="O80" s="38"/>
    </row>
    <row r="81" spans="5:15" ht="25.2" customHeight="1" x14ac:dyDescent="0.3">
      <c r="E81" s="38"/>
      <c r="F81" s="38"/>
      <c r="G81" s="38"/>
      <c r="H81" s="38" t="str">
        <v>立替費(工事費を含まない)</v>
      </c>
      <c r="I81" s="38"/>
      <c r="J81" s="38"/>
      <c r="K81" s="38"/>
      <c r="L81" s="38"/>
      <c r="M81" s="38"/>
      <c r="N81" s="38"/>
      <c r="O81" s="38"/>
    </row>
    <row r="82" spans="5:15" ht="25.2" customHeight="1" x14ac:dyDescent="0.3">
      <c r="E82" s="38"/>
      <c r="F82" s="38"/>
      <c r="G82" s="38"/>
      <c r="H82" s="38" t="str">
        <v>非課税</v>
      </c>
      <c r="I82" s="38"/>
      <c r="J82" s="38"/>
      <c r="K82" s="38"/>
      <c r="L82" s="38"/>
      <c r="M82" s="38"/>
      <c r="N82" s="38"/>
      <c r="O82" s="38"/>
    </row>
    <row r="83" spans="5:15" ht="25.2" customHeight="1" x14ac:dyDescent="0.3">
      <c r="E83" s="38"/>
      <c r="F83" s="38"/>
      <c r="G83" s="38"/>
      <c r="H83" s="38" t="str">
        <v>レンタル</v>
      </c>
      <c r="I83" s="38"/>
      <c r="J83" s="38"/>
      <c r="K83" s="38"/>
      <c r="L83" s="38"/>
      <c r="M83" s="38"/>
      <c r="N83" s="38"/>
      <c r="O83" s="38"/>
    </row>
    <row r="84" spans="5:15" ht="25.2" customHeight="1" x14ac:dyDescent="0.3">
      <c r="E84" s="38"/>
      <c r="F84" s="38"/>
      <c r="G84" s="38"/>
      <c r="H84" s="38" t="str">
        <v>立ち合い</v>
      </c>
      <c r="I84" s="38"/>
      <c r="J84" s="38"/>
      <c r="K84" s="38"/>
      <c r="L84" s="38"/>
      <c r="M84" s="38"/>
      <c r="N84" s="38"/>
      <c r="O84" s="38"/>
    </row>
    <row r="85" spans="5:15" ht="25.2" customHeight="1" x14ac:dyDescent="0.3">
      <c r="E85" s="38"/>
      <c r="F85" s="38"/>
      <c r="G85" s="38"/>
      <c r="H85" s="38" t="str">
        <v>調査</v>
      </c>
      <c r="I85" s="38"/>
      <c r="J85" s="38"/>
      <c r="K85" s="38"/>
      <c r="L85" s="38"/>
      <c r="M85" s="38"/>
      <c r="N85" s="38"/>
      <c r="O85" s="38"/>
    </row>
    <row r="86" spans="5:15" ht="25.2" customHeight="1" x14ac:dyDescent="0.3">
      <c r="E86" s="38"/>
      <c r="F86" s="38"/>
      <c r="G86" s="38"/>
      <c r="H86" s="38"/>
      <c r="I86" s="38"/>
      <c r="J86" s="38"/>
      <c r="K86" s="38"/>
      <c r="L86" s="38"/>
      <c r="M86" s="38"/>
      <c r="N86" s="38"/>
      <c r="O86" s="38"/>
    </row>
    <row r="87" spans="5:15" ht="25.2" customHeight="1" x14ac:dyDescent="0.3">
      <c r="E87" s="38"/>
      <c r="F87" s="38"/>
      <c r="G87" s="38"/>
      <c r="H87" s="38"/>
      <c r="I87" s="38"/>
      <c r="J87" s="38"/>
      <c r="K87" s="38"/>
      <c r="L87" s="38"/>
      <c r="M87" s="38"/>
      <c r="N87" s="38"/>
      <c r="O87" s="38"/>
    </row>
  </sheetData>
  <sheetProtection algorithmName="SHA-512" hashValue="7mh/RW22odG6GaimjiGzbOHExI3kkQ8/LMMk9r/KDiMywIDiekEAnr1CrR4Pmj4NaGHcDp0hOkqy1c9q/hL9PA==" saltValue="vOgn+d0Y4dRibzUf/RsEjA==" spinCount="100000" sheet="1" objects="1" scenarios="1"/>
  <autoFilter ref="B2:I31" xr:uid="{0B17FE12-689A-4159-8582-D88476EB15B4}"/>
  <phoneticPr fontId="1"/>
  <printOptions horizontalCentered="1"/>
  <pageMargins left="0.51181102362204722" right="0.51181102362204722" top="0.55118110236220474" bottom="0.55118110236220474" header="0.31496062992125984" footer="0.31496062992125984"/>
  <pageSetup paperSize="9" scale="22" orientation="landscape"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67D36-ED23-46E1-92AD-B091E17F5A4F}">
  <sheetPr codeName="Sheet7">
    <tabColor theme="5" tint="0.79998168889431442"/>
    <pageSetUpPr fitToPage="1"/>
  </sheetPr>
  <dimension ref="B3:V17"/>
  <sheetViews>
    <sheetView showGridLines="0" workbookViewId="0">
      <selection activeCell="C13" sqref="C13"/>
    </sheetView>
  </sheetViews>
  <sheetFormatPr defaultRowHeight="15" x14ac:dyDescent="0.3"/>
  <cols>
    <col min="2" max="2" width="5" customWidth="1"/>
    <col min="6" max="6" width="5.453125" customWidth="1"/>
  </cols>
  <sheetData>
    <row r="3" spans="2:22" x14ac:dyDescent="0.3">
      <c r="B3" t="s">
        <v>45</v>
      </c>
    </row>
    <row r="4" spans="2:22" x14ac:dyDescent="0.3">
      <c r="B4" s="42" t="s">
        <v>48</v>
      </c>
      <c r="C4" t="s">
        <v>46</v>
      </c>
      <c r="Q4" s="1"/>
      <c r="R4" s="1"/>
      <c r="S4" s="1"/>
      <c r="T4" s="1"/>
      <c r="U4" s="1"/>
      <c r="V4" s="1"/>
    </row>
    <row r="5" spans="2:22" x14ac:dyDescent="0.3">
      <c r="B5" s="43"/>
      <c r="C5" t="s">
        <v>52</v>
      </c>
    </row>
    <row r="6" spans="2:22" ht="11.4" customHeight="1" x14ac:dyDescent="0.3">
      <c r="B6" s="43"/>
    </row>
    <row r="7" spans="2:22" x14ac:dyDescent="0.3">
      <c r="B7" s="42" t="s">
        <v>49</v>
      </c>
      <c r="C7" t="s">
        <v>53</v>
      </c>
      <c r="D7" s="8"/>
      <c r="E7" t="s">
        <v>85</v>
      </c>
      <c r="G7" s="2"/>
      <c r="H7" t="s">
        <v>54</v>
      </c>
    </row>
    <row r="8" spans="2:22" x14ac:dyDescent="0.3">
      <c r="B8" s="43"/>
      <c r="C8" t="s">
        <v>55</v>
      </c>
    </row>
    <row r="9" spans="2:22" ht="11.4" customHeight="1" x14ac:dyDescent="0.3">
      <c r="B9" s="43"/>
    </row>
    <row r="10" spans="2:22" x14ac:dyDescent="0.3">
      <c r="B10" s="42" t="s">
        <v>50</v>
      </c>
      <c r="C10" t="s">
        <v>56</v>
      </c>
    </row>
    <row r="11" spans="2:22" x14ac:dyDescent="0.3">
      <c r="B11" s="43"/>
      <c r="C11" t="s">
        <v>57</v>
      </c>
    </row>
    <row r="12" spans="2:22" ht="11.4" customHeight="1" x14ac:dyDescent="0.3">
      <c r="B12" s="43"/>
    </row>
    <row r="13" spans="2:22" x14ac:dyDescent="0.3">
      <c r="B13" s="42" t="s">
        <v>51</v>
      </c>
      <c r="C13" t="s">
        <v>301</v>
      </c>
    </row>
    <row r="14" spans="2:22" x14ac:dyDescent="0.3">
      <c r="B14" s="43" t="s">
        <v>83</v>
      </c>
      <c r="C14" t="s">
        <v>84</v>
      </c>
    </row>
    <row r="15" spans="2:22" x14ac:dyDescent="0.3">
      <c r="B15" s="43" t="s">
        <v>83</v>
      </c>
      <c r="C15" t="s">
        <v>298</v>
      </c>
    </row>
    <row r="16" spans="2:22" x14ac:dyDescent="0.3">
      <c r="B16" s="43" t="s">
        <v>83</v>
      </c>
      <c r="C16" t="s">
        <v>299</v>
      </c>
    </row>
    <row r="17" spans="2:2" x14ac:dyDescent="0.3">
      <c r="B17" s="43"/>
    </row>
  </sheetData>
  <phoneticPr fontId="1"/>
  <printOptions horizontalCentered="1"/>
  <pageMargins left="0.51181102362204722" right="0.51181102362204722" top="0.55118110236220474" bottom="0.55118110236220474" header="0.31496062992125984" footer="0.31496062992125984"/>
  <pageSetup paperSize="9" orientation="landscape" blackAndWhite="1"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C5A29-E460-4B90-8326-AA1AAA1F2515}">
  <sheetPr codeName="Sheet8">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C24" sqref="C24:J24"/>
      <selection pane="bottomLeft" activeCell="W2" sqref="W2:Z2"/>
    </sheetView>
  </sheetViews>
  <sheetFormatPr defaultColWidth="4" defaultRowHeight="20.100000000000001" customHeight="1" x14ac:dyDescent="0.3"/>
  <cols>
    <col min="1" max="6" width="4" style="98"/>
    <col min="7" max="7" width="8.6328125" style="98" bestFit="1" customWidth="1"/>
    <col min="8" max="16" width="4" style="98"/>
    <col min="17" max="17" width="4" style="98" customWidth="1"/>
    <col min="18" max="22" width="4" style="98"/>
    <col min="23" max="23" width="5.1796875" style="230" customWidth="1"/>
    <col min="24" max="24" width="4.08984375" style="98" customWidth="1"/>
    <col min="25" max="16384" width="4" style="98"/>
  </cols>
  <sheetData>
    <row r="1" spans="1:29" ht="37.799999999999997" customHeight="1" x14ac:dyDescent="0.3">
      <c r="AC1" s="151">
        <f>COUNTA(G14,G16,G19,G22,L22)</f>
        <v>0</v>
      </c>
    </row>
    <row r="2" spans="1:29" ht="18.899999999999999" customHeight="1" x14ac:dyDescent="0.3">
      <c r="S2" s="515" t="s">
        <v>28</v>
      </c>
      <c r="T2" s="515"/>
      <c r="U2" s="515"/>
      <c r="V2" s="515"/>
      <c r="W2" s="516"/>
      <c r="X2" s="516"/>
      <c r="Y2" s="516"/>
      <c r="Z2" s="516"/>
    </row>
    <row r="3" spans="1:29" ht="18.899999999999999" customHeight="1" x14ac:dyDescent="0.3">
      <c r="B3" s="517" t="s">
        <v>215</v>
      </c>
      <c r="C3" s="517"/>
      <c r="D3" s="517"/>
      <c r="E3" s="517"/>
      <c r="F3" s="517"/>
      <c r="G3" s="517"/>
      <c r="H3" s="517"/>
      <c r="I3" s="517"/>
      <c r="J3" s="517"/>
      <c r="K3" s="517"/>
      <c r="L3" s="517"/>
      <c r="M3" s="517"/>
      <c r="N3" s="517"/>
      <c r="O3" s="517"/>
      <c r="P3" s="517"/>
      <c r="Q3" s="517"/>
      <c r="R3" s="517"/>
      <c r="S3" s="517"/>
      <c r="T3" s="517"/>
      <c r="U3" s="517"/>
      <c r="V3" s="517"/>
      <c r="W3" s="517"/>
      <c r="X3" s="517"/>
      <c r="Y3" s="517"/>
      <c r="Z3" s="517"/>
      <c r="AA3" s="101"/>
    </row>
    <row r="4" spans="1:29" ht="18.899999999999999" customHeight="1" x14ac:dyDescent="0.3">
      <c r="A4" s="101"/>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101"/>
    </row>
    <row r="5" spans="1:29" ht="18.899999999999999" customHeight="1" x14ac:dyDescent="0.3"/>
    <row r="6" spans="1:29" ht="18.899999999999999" customHeight="1" x14ac:dyDescent="0.3">
      <c r="B6" s="357" t="s">
        <v>29</v>
      </c>
      <c r="C6" s="357"/>
      <c r="D6" s="357"/>
      <c r="E6" s="357"/>
      <c r="F6" s="357"/>
      <c r="G6" s="102"/>
      <c r="O6" s="359" t="s">
        <v>3</v>
      </c>
      <c r="P6" s="360"/>
      <c r="Q6" s="360"/>
      <c r="R6" s="103" t="s">
        <v>34</v>
      </c>
      <c r="S6" s="363" t="str">
        <f t="array" ref="S6">IF('基本情報(必須)'!$D$4:$E$4="","",'基本情報(必須)'!$D$4:$E$4)</f>
        <v>111-1111</v>
      </c>
      <c r="T6" s="363"/>
      <c r="U6" s="363"/>
      <c r="V6" s="80"/>
      <c r="W6" s="231"/>
      <c r="X6" s="80"/>
      <c r="Y6" s="80"/>
      <c r="Z6" s="104"/>
    </row>
    <row r="7" spans="1:29" ht="18.899999999999999" customHeight="1" x14ac:dyDescent="0.2">
      <c r="B7" s="358"/>
      <c r="C7" s="358"/>
      <c r="D7" s="358"/>
      <c r="E7" s="358"/>
      <c r="F7" s="358"/>
      <c r="G7" s="364" t="s">
        <v>30</v>
      </c>
      <c r="H7" s="364"/>
      <c r="O7" s="361"/>
      <c r="P7" s="362"/>
      <c r="Q7" s="362"/>
      <c r="R7" s="365" t="str">
        <f t="array" ref="R7">IF('基本情報(必須)'!$D$5:$E$5="","",'基本情報(必須)'!$D$5:$E$5)</f>
        <v>三重県鈴鹿市●●町●丁目●-●</v>
      </c>
      <c r="S7" s="365"/>
      <c r="T7" s="365"/>
      <c r="U7" s="365"/>
      <c r="V7" s="365"/>
      <c r="W7" s="365"/>
      <c r="X7" s="365"/>
      <c r="Y7" s="365"/>
      <c r="Z7" s="366"/>
    </row>
    <row r="8" spans="1:29" ht="18.899999999999999" customHeight="1" x14ac:dyDescent="0.3">
      <c r="O8" s="361"/>
      <c r="P8" s="362"/>
      <c r="Q8" s="362"/>
      <c r="R8" s="365" t="str">
        <f t="array" ref="R8">IF('基本情報(必須)'!$D$6:$E$6="","",'基本情報(必須)'!$D$6:$E$6)</f>
        <v>鈴鹿ビル1階</v>
      </c>
      <c r="S8" s="365"/>
      <c r="T8" s="365"/>
      <c r="U8" s="365"/>
      <c r="V8" s="365"/>
      <c r="W8" s="365"/>
      <c r="X8" s="365"/>
      <c r="Y8" s="365"/>
      <c r="Z8" s="366"/>
    </row>
    <row r="9" spans="1:29" ht="18.899999999999999" customHeight="1" x14ac:dyDescent="0.3">
      <c r="O9" s="361" t="s">
        <v>31</v>
      </c>
      <c r="P9" s="362"/>
      <c r="Q9" s="362"/>
      <c r="R9" s="365" t="str">
        <f t="array" ref="R9">IF('基本情報(必須)'!$D$3:$E$3="","",'基本情報(必須)'!$D$3:$E$3)</f>
        <v>株式会社●●</v>
      </c>
      <c r="S9" s="365"/>
      <c r="T9" s="365"/>
      <c r="U9" s="365"/>
      <c r="V9" s="365"/>
      <c r="W9" s="365"/>
      <c r="X9" s="365"/>
      <c r="Y9" s="365"/>
      <c r="Z9" s="366"/>
    </row>
    <row r="10" spans="1:29" ht="18.899999999999999" customHeight="1" x14ac:dyDescent="0.3">
      <c r="O10" s="361" t="s">
        <v>296</v>
      </c>
      <c r="P10" s="362"/>
      <c r="Q10" s="362"/>
      <c r="R10" s="365" t="str">
        <f t="array" ref="R10">IF('基本情報(必須)'!$D$7:$E$7="","",'基本情報(必須)'!$D$7:$E$7)</f>
        <v>代表取締役　鈴鹿　一郎</v>
      </c>
      <c r="S10" s="365"/>
      <c r="T10" s="365"/>
      <c r="U10" s="365"/>
      <c r="V10" s="365"/>
      <c r="W10" s="365"/>
      <c r="X10" s="365"/>
      <c r="Y10" s="365"/>
      <c r="Z10" s="107" t="s">
        <v>33</v>
      </c>
    </row>
    <row r="11" spans="1:29" ht="18.899999999999999" customHeight="1" x14ac:dyDescent="0.3">
      <c r="O11" s="361" t="s">
        <v>297</v>
      </c>
      <c r="P11" s="362"/>
      <c r="Q11" s="362"/>
      <c r="R11" s="380" t="str">
        <f t="array" ref="R11">IF('基本情報(必須)'!$D$8:$E$8="","",'基本情報(必須)'!$D$8:$E$8)</f>
        <v>T0000000000000</v>
      </c>
      <c r="S11" s="380"/>
      <c r="T11" s="380"/>
      <c r="U11" s="380"/>
      <c r="V11" s="380"/>
      <c r="W11" s="380"/>
      <c r="X11" s="380"/>
      <c r="Y11" s="380"/>
      <c r="Z11" s="229"/>
    </row>
    <row r="12" spans="1:29" ht="18.899999999999999" customHeight="1" x14ac:dyDescent="0.3">
      <c r="O12" s="322" t="s">
        <v>59</v>
      </c>
      <c r="P12" s="323"/>
      <c r="Q12" s="324"/>
      <c r="R12" s="325" t="str">
        <f t="array" ref="R12">IF('基本情報(必須)'!$D$11:$E$11="","",'基本情報(必須)'!$D$11:$E$11)</f>
        <v>■■銀行</v>
      </c>
      <c r="S12" s="326"/>
      <c r="T12" s="326"/>
      <c r="U12" s="327"/>
      <c r="V12" s="375" t="s">
        <v>295</v>
      </c>
      <c r="W12" s="376"/>
      <c r="X12" s="325" t="str">
        <f t="array" ref="X12">IF('基本情報(必須)'!$D$12:$E$12="","",'基本情報(必須)'!$D$12:$E$12)</f>
        <v>■■■支店</v>
      </c>
      <c r="Y12" s="326"/>
      <c r="Z12" s="327"/>
    </row>
    <row r="13" spans="1:29" ht="18.899999999999999" customHeight="1" x14ac:dyDescent="0.3">
      <c r="B13" s="461" t="s">
        <v>262</v>
      </c>
      <c r="C13" s="462"/>
      <c r="D13" s="462"/>
      <c r="E13" s="462"/>
      <c r="F13" s="463"/>
      <c r="G13" s="118" t="str">
        <f>IF($H$13="","",INDEX(リスト!$C$3:$D$55,MATCH($H$13,リスト!$C$3:$C$55,0),2))</f>
        <v/>
      </c>
      <c r="H13" s="520" t="str">
        <f>IFERROR(INDEX('基本情報(必須)'!$C$24:$L$38,MATCH(設定シート!$C4,'基本情報(必須)'!$H$24:$H$38,0),2)&amp;"","")</f>
        <v/>
      </c>
      <c r="I13" s="520"/>
      <c r="J13" s="520"/>
      <c r="K13" s="521"/>
      <c r="O13" s="322" t="s">
        <v>293</v>
      </c>
      <c r="P13" s="323"/>
      <c r="Q13" s="324"/>
      <c r="R13" s="522" t="str">
        <f t="array" ref="R13">IF('基本情報(必須)'!D13:E13="","",'基本情報(必須)'!$D$13:$E$13)</f>
        <v>普通</v>
      </c>
      <c r="S13" s="523"/>
      <c r="T13" s="523"/>
      <c r="U13" s="524"/>
      <c r="V13" s="375" t="s">
        <v>294</v>
      </c>
      <c r="W13" s="376"/>
      <c r="X13" s="522">
        <f t="array" ref="X13">IF('基本情報(必須)'!D14:E14="","",'基本情報(必須)'!D14:E14)</f>
        <v>1234567</v>
      </c>
      <c r="Y13" s="523"/>
      <c r="Z13" s="523"/>
    </row>
    <row r="14" spans="1:29" ht="20.100000000000001" customHeight="1" x14ac:dyDescent="0.3">
      <c r="B14" s="461" t="s">
        <v>36</v>
      </c>
      <c r="C14" s="462"/>
      <c r="D14" s="462"/>
      <c r="E14" s="462"/>
      <c r="F14" s="463"/>
      <c r="G14" s="488"/>
      <c r="H14" s="488"/>
      <c r="I14" s="488"/>
      <c r="J14" s="488"/>
      <c r="K14" s="489"/>
      <c r="O14" s="322" t="s">
        <v>60</v>
      </c>
      <c r="P14" s="323"/>
      <c r="Q14" s="324"/>
      <c r="R14" s="325" t="str">
        <f t="array" ref="R14">IF('基本情報(必須)'!$D$15:$E$15="","",'基本情報(必須)'!$D$15:$E$15)</f>
        <v>株式会社●●</v>
      </c>
      <c r="S14" s="326"/>
      <c r="T14" s="326"/>
      <c r="U14" s="326"/>
      <c r="V14" s="326"/>
      <c r="W14" s="326"/>
      <c r="X14" s="326"/>
      <c r="Y14" s="326"/>
      <c r="Z14" s="327"/>
    </row>
    <row r="15" spans="1:29" ht="20.100000000000001" customHeight="1" x14ac:dyDescent="0.3">
      <c r="B15" s="461" t="s">
        <v>58</v>
      </c>
      <c r="C15" s="462"/>
      <c r="D15" s="462"/>
      <c r="E15" s="462"/>
      <c r="F15" s="463"/>
      <c r="G15" s="518" t="str">
        <f>IFERROR(INDEX('基本情報(必須)'!$C$24:$L$38,MATCH(設定シート!$C4,'基本情報(必須)'!$H$24:$H$38,0),3)&amp;"","")</f>
        <v/>
      </c>
      <c r="H15" s="518"/>
      <c r="I15" s="518"/>
      <c r="J15" s="518"/>
      <c r="K15" s="519"/>
      <c r="O15" s="322" t="s">
        <v>89</v>
      </c>
      <c r="P15" s="323"/>
      <c r="Q15" s="324"/>
      <c r="R15" s="325" t="str">
        <f t="array" ref="R15">IF('基本情報(必須)'!$D$16:$E$16="","",'基本情報(必須)'!$D$16:$E$16)</f>
        <v>ｶ)●●</v>
      </c>
      <c r="S15" s="326"/>
      <c r="T15" s="326"/>
      <c r="U15" s="326"/>
      <c r="V15" s="326"/>
      <c r="W15" s="326"/>
      <c r="X15" s="326"/>
      <c r="Y15" s="326"/>
      <c r="Z15" s="327"/>
    </row>
    <row r="16" spans="1:29" ht="20.100000000000001" customHeight="1" x14ac:dyDescent="0.3">
      <c r="B16" s="461" t="s">
        <v>41</v>
      </c>
      <c r="C16" s="462"/>
      <c r="D16" s="462"/>
      <c r="E16" s="462"/>
      <c r="F16" s="463"/>
      <c r="G16" s="490"/>
      <c r="H16" s="490"/>
      <c r="I16" s="490"/>
      <c r="J16" s="490"/>
      <c r="K16" s="491"/>
    </row>
    <row r="17" spans="2:27" ht="21" customHeight="1" x14ac:dyDescent="0.3">
      <c r="B17" s="482" t="s">
        <v>35</v>
      </c>
      <c r="C17" s="483"/>
      <c r="D17" s="483"/>
      <c r="E17" s="483"/>
      <c r="F17" s="484"/>
      <c r="G17" s="529" t="str">
        <f>IFERROR(INDEX('基本情報(必須)'!$C$24:$L$38,MATCH(設定シート!$C4,'基本情報(必須)'!$H$24:$H$38,0),4)&amp;"","")</f>
        <v/>
      </c>
      <c r="H17" s="529"/>
      <c r="I17" s="529"/>
      <c r="J17" s="529"/>
      <c r="K17" s="529"/>
      <c r="L17" s="529"/>
      <c r="M17" s="529"/>
      <c r="N17" s="529"/>
      <c r="O17" s="529"/>
      <c r="P17" s="529"/>
      <c r="Q17" s="529"/>
      <c r="R17" s="529"/>
      <c r="S17" s="529"/>
      <c r="T17" s="529"/>
      <c r="U17" s="529"/>
      <c r="V17" s="529"/>
      <c r="W17" s="529"/>
      <c r="X17" s="529"/>
      <c r="Y17" s="529"/>
      <c r="Z17" s="530"/>
    </row>
    <row r="18" spans="2:27" ht="21" customHeight="1" x14ac:dyDescent="0.3">
      <c r="B18" s="485"/>
      <c r="C18" s="486"/>
      <c r="D18" s="486"/>
      <c r="E18" s="486"/>
      <c r="F18" s="487"/>
      <c r="G18" s="531" t="str">
        <f>IFERROR(INDEX('基本情報(必須)'!$C$24:$L$38,MATCH(設定シート!$C4,'基本情報(必須)'!$H$24:$H$38,0),5)&amp;"","")</f>
        <v/>
      </c>
      <c r="H18" s="531"/>
      <c r="I18" s="531"/>
      <c r="J18" s="531"/>
      <c r="K18" s="531"/>
      <c r="L18" s="531"/>
      <c r="M18" s="531"/>
      <c r="N18" s="531"/>
      <c r="O18" s="531"/>
      <c r="P18" s="531"/>
      <c r="Q18" s="531"/>
      <c r="R18" s="531"/>
      <c r="S18" s="531"/>
      <c r="T18" s="531"/>
      <c r="U18" s="531"/>
      <c r="V18" s="531"/>
      <c r="W18" s="531"/>
      <c r="X18" s="531"/>
      <c r="Y18" s="531"/>
      <c r="Z18" s="532"/>
    </row>
    <row r="19" spans="2:27" ht="30" customHeight="1" x14ac:dyDescent="0.3">
      <c r="B19" s="468" t="s">
        <v>62</v>
      </c>
      <c r="C19" s="469"/>
      <c r="D19" s="469"/>
      <c r="E19" s="469"/>
      <c r="F19" s="470"/>
      <c r="G19" s="472"/>
      <c r="H19" s="473"/>
      <c r="I19" s="473"/>
      <c r="J19" s="473"/>
      <c r="K19" s="474"/>
      <c r="L19" s="153"/>
      <c r="M19" s="154"/>
      <c r="N19" s="154"/>
      <c r="O19" s="154"/>
      <c r="P19" s="154"/>
      <c r="Q19" s="154"/>
      <c r="R19" s="154"/>
      <c r="S19" s="154"/>
      <c r="T19" s="154"/>
      <c r="U19" s="154"/>
      <c r="V19" s="154"/>
      <c r="W19" s="232"/>
      <c r="X19" s="154"/>
      <c r="Y19" s="154"/>
      <c r="Z19" s="155"/>
    </row>
    <row r="20" spans="2:27" ht="30" customHeight="1" thickBot="1" x14ac:dyDescent="0.35">
      <c r="B20" s="478" t="s">
        <v>88</v>
      </c>
      <c r="C20" s="479"/>
      <c r="D20" s="479"/>
      <c r="E20" s="480">
        <v>0.1</v>
      </c>
      <c r="F20" s="481"/>
      <c r="G20" s="475">
        <f>$G$19*$E$20</f>
        <v>0</v>
      </c>
      <c r="H20" s="476"/>
      <c r="I20" s="476"/>
      <c r="J20" s="476"/>
      <c r="K20" s="477"/>
      <c r="L20" s="156"/>
      <c r="M20" s="157"/>
      <c r="N20" s="157"/>
      <c r="O20" s="157"/>
      <c r="P20" s="157"/>
      <c r="Q20" s="158"/>
      <c r="R20" s="158"/>
      <c r="S20" s="158"/>
      <c r="T20" s="158"/>
      <c r="U20" s="158"/>
      <c r="V20" s="157"/>
      <c r="W20" s="233"/>
      <c r="X20" s="157"/>
      <c r="Y20" s="157"/>
      <c r="Z20" s="159"/>
    </row>
    <row r="21" spans="2:27" ht="30" customHeight="1" thickTop="1" x14ac:dyDescent="0.3">
      <c r="B21" s="471"/>
      <c r="C21" s="471"/>
      <c r="D21" s="471"/>
      <c r="E21" s="471"/>
      <c r="F21" s="471"/>
      <c r="G21" s="466" t="s">
        <v>37</v>
      </c>
      <c r="H21" s="467"/>
      <c r="I21" s="467"/>
      <c r="J21" s="467"/>
      <c r="K21" s="467"/>
      <c r="L21" s="466" t="s">
        <v>38</v>
      </c>
      <c r="M21" s="467"/>
      <c r="N21" s="467"/>
      <c r="O21" s="467"/>
      <c r="P21" s="322"/>
      <c r="Q21" s="525" t="s">
        <v>39</v>
      </c>
      <c r="R21" s="526"/>
      <c r="S21" s="526"/>
      <c r="T21" s="526"/>
      <c r="U21" s="527"/>
      <c r="V21" s="528" t="s">
        <v>40</v>
      </c>
      <c r="W21" s="467"/>
      <c r="X21" s="467"/>
      <c r="Y21" s="467"/>
      <c r="Z21" s="467"/>
    </row>
    <row r="22" spans="2:27" ht="30" customHeight="1" x14ac:dyDescent="0.3">
      <c r="B22" s="464" t="s">
        <v>61</v>
      </c>
      <c r="C22" s="464"/>
      <c r="D22" s="464"/>
      <c r="E22" s="464"/>
      <c r="F22" s="464"/>
      <c r="G22" s="511"/>
      <c r="H22" s="511"/>
      <c r="I22" s="511"/>
      <c r="J22" s="511"/>
      <c r="K22" s="511"/>
      <c r="L22" s="511"/>
      <c r="M22" s="511"/>
      <c r="N22" s="511"/>
      <c r="O22" s="511"/>
      <c r="P22" s="512"/>
      <c r="Q22" s="513">
        <f>G22-L22</f>
        <v>0</v>
      </c>
      <c r="R22" s="505"/>
      <c r="S22" s="505"/>
      <c r="T22" s="505"/>
      <c r="U22" s="514"/>
      <c r="V22" s="504">
        <f>$G$19-G22</f>
        <v>0</v>
      </c>
      <c r="W22" s="505"/>
      <c r="X22" s="505"/>
      <c r="Y22" s="505"/>
      <c r="Z22" s="505"/>
      <c r="AA22" s="117"/>
    </row>
    <row r="23" spans="2:27" ht="30" customHeight="1" x14ac:dyDescent="0.3">
      <c r="B23" s="465" t="s">
        <v>44</v>
      </c>
      <c r="C23" s="465"/>
      <c r="D23" s="465"/>
      <c r="E23" s="465"/>
      <c r="F23" s="465"/>
      <c r="G23" s="506">
        <f>G22*0.1</f>
        <v>0</v>
      </c>
      <c r="H23" s="506"/>
      <c r="I23" s="506"/>
      <c r="J23" s="506"/>
      <c r="K23" s="506"/>
      <c r="L23" s="506">
        <f>L22*0.1</f>
        <v>0</v>
      </c>
      <c r="M23" s="506"/>
      <c r="N23" s="506"/>
      <c r="O23" s="506"/>
      <c r="P23" s="507"/>
      <c r="Q23" s="508">
        <f>Q22*0.1</f>
        <v>0</v>
      </c>
      <c r="R23" s="506"/>
      <c r="S23" s="506"/>
      <c r="T23" s="506"/>
      <c r="U23" s="509"/>
      <c r="V23" s="510">
        <f>V22*0.1</f>
        <v>0</v>
      </c>
      <c r="W23" s="506"/>
      <c r="X23" s="506"/>
      <c r="Y23" s="506"/>
      <c r="Z23" s="506"/>
      <c r="AA23" s="117"/>
    </row>
    <row r="24" spans="2:27" ht="30" customHeight="1" x14ac:dyDescent="0.3">
      <c r="B24" s="494" t="s">
        <v>42</v>
      </c>
      <c r="C24" s="494"/>
      <c r="D24" s="494"/>
      <c r="E24" s="494"/>
      <c r="F24" s="494"/>
      <c r="G24" s="495">
        <f>IF(ISERROR(G22/$G$19),,(G22/$G$19))</f>
        <v>0</v>
      </c>
      <c r="H24" s="495"/>
      <c r="I24" s="495"/>
      <c r="J24" s="495"/>
      <c r="K24" s="495"/>
      <c r="L24" s="495">
        <f>IF(ISERROR(L22/$G$19),,(L22/$G$19))</f>
        <v>0</v>
      </c>
      <c r="M24" s="495"/>
      <c r="N24" s="495"/>
      <c r="O24" s="495"/>
      <c r="P24" s="496"/>
      <c r="Q24" s="497">
        <f>IF(ISERROR(Q22/$G$19),,(Q22/$G$19))</f>
        <v>0</v>
      </c>
      <c r="R24" s="495"/>
      <c r="S24" s="495"/>
      <c r="T24" s="495"/>
      <c r="U24" s="498"/>
      <c r="V24" s="499">
        <f>IF(ISERROR(V22/$G$19),,(V22/$G$19))</f>
        <v>0</v>
      </c>
      <c r="W24" s="495"/>
      <c r="X24" s="495"/>
      <c r="Y24" s="495"/>
      <c r="Z24" s="495"/>
    </row>
    <row r="25" spans="2:27" ht="30" customHeight="1" thickBot="1" x14ac:dyDescent="0.35">
      <c r="B25" s="467" t="s">
        <v>43</v>
      </c>
      <c r="C25" s="467"/>
      <c r="D25" s="467"/>
      <c r="E25" s="467"/>
      <c r="F25" s="467"/>
      <c r="G25" s="493">
        <f>SUM(G22:K23)</f>
        <v>0</v>
      </c>
      <c r="H25" s="493"/>
      <c r="I25" s="493"/>
      <c r="J25" s="493"/>
      <c r="K25" s="493"/>
      <c r="L25" s="493">
        <f>SUM(L22:P23)</f>
        <v>0</v>
      </c>
      <c r="M25" s="493"/>
      <c r="N25" s="493"/>
      <c r="O25" s="493"/>
      <c r="P25" s="500"/>
      <c r="Q25" s="501">
        <f>SUM(Q22:U23)</f>
        <v>0</v>
      </c>
      <c r="R25" s="502"/>
      <c r="S25" s="502"/>
      <c r="T25" s="502"/>
      <c r="U25" s="503"/>
      <c r="V25" s="492">
        <f>SUM(V22:Z23)</f>
        <v>0</v>
      </c>
      <c r="W25" s="493"/>
      <c r="X25" s="493"/>
      <c r="Y25" s="493"/>
      <c r="Z25" s="493"/>
    </row>
    <row r="26" spans="2:27" ht="20.100000000000001" customHeight="1" thickTop="1" x14ac:dyDescent="0.3"/>
  </sheetData>
  <sheetProtection algorithmName="SHA-512" hashValue="jkjidOS7QQN6GsPqK+NhDoBwGHU4OxKunE2Yn9ozq5AOKc0ohiM7jEdNVR0/odGLhSgsQNk+Y0xZ1FxpoCHfWg==" saltValue="6uNk1hk05tPH5feB/i5LhA==" spinCount="100000" sheet="1" selectLockedCells="1"/>
  <mergeCells count="68">
    <mergeCell ref="L21:P21"/>
    <mergeCell ref="Q21:U21"/>
    <mergeCell ref="V21:Z21"/>
    <mergeCell ref="B16:F16"/>
    <mergeCell ref="G17:Z17"/>
    <mergeCell ref="G18:Z18"/>
    <mergeCell ref="R9:Z9"/>
    <mergeCell ref="R11:Y11"/>
    <mergeCell ref="O9:Q9"/>
    <mergeCell ref="O11:Q11"/>
    <mergeCell ref="G15:K15"/>
    <mergeCell ref="O14:Q14"/>
    <mergeCell ref="O15:Q15"/>
    <mergeCell ref="R14:Z14"/>
    <mergeCell ref="R15:Z15"/>
    <mergeCell ref="H13:K13"/>
    <mergeCell ref="O13:Q13"/>
    <mergeCell ref="V13:W13"/>
    <mergeCell ref="O10:Q10"/>
    <mergeCell ref="R10:Y10"/>
    <mergeCell ref="R13:U13"/>
    <mergeCell ref="X13:Z13"/>
    <mergeCell ref="S2:V2"/>
    <mergeCell ref="B6:F7"/>
    <mergeCell ref="S6:U6"/>
    <mergeCell ref="G7:H7"/>
    <mergeCell ref="O6:Q8"/>
    <mergeCell ref="R7:Z7"/>
    <mergeCell ref="R8:Z8"/>
    <mergeCell ref="W2:Z2"/>
    <mergeCell ref="B3:Z4"/>
    <mergeCell ref="V22:Z22"/>
    <mergeCell ref="G23:K23"/>
    <mergeCell ref="L23:P23"/>
    <mergeCell ref="Q23:U23"/>
    <mergeCell ref="V23:Z23"/>
    <mergeCell ref="G22:K22"/>
    <mergeCell ref="L22:P22"/>
    <mergeCell ref="Q22:U22"/>
    <mergeCell ref="V25:Z25"/>
    <mergeCell ref="B24:F24"/>
    <mergeCell ref="G24:K24"/>
    <mergeCell ref="L24:P24"/>
    <mergeCell ref="Q24:U24"/>
    <mergeCell ref="V24:Z24"/>
    <mergeCell ref="B25:F25"/>
    <mergeCell ref="G25:K25"/>
    <mergeCell ref="L25:P25"/>
    <mergeCell ref="Q25:U25"/>
    <mergeCell ref="B14:F14"/>
    <mergeCell ref="B17:F18"/>
    <mergeCell ref="G14:K14"/>
    <mergeCell ref="B15:F15"/>
    <mergeCell ref="G16:K16"/>
    <mergeCell ref="B22:F22"/>
    <mergeCell ref="B23:F23"/>
    <mergeCell ref="G21:K21"/>
    <mergeCell ref="B19:F19"/>
    <mergeCell ref="B21:F21"/>
    <mergeCell ref="G19:K19"/>
    <mergeCell ref="G20:K20"/>
    <mergeCell ref="B20:D20"/>
    <mergeCell ref="E20:F20"/>
    <mergeCell ref="O12:Q12"/>
    <mergeCell ref="R12:U12"/>
    <mergeCell ref="V12:W12"/>
    <mergeCell ref="X12:Z12"/>
    <mergeCell ref="B13:F13"/>
  </mergeCells>
  <phoneticPr fontId="1"/>
  <conditionalFormatting sqref="G15">
    <cfRule type="expression" dxfId="89" priority="9">
      <formula>$G$15=""</formula>
    </cfRule>
  </conditionalFormatting>
  <conditionalFormatting sqref="G17">
    <cfRule type="expression" dxfId="88" priority="6">
      <formula>$G$17=""</formula>
    </cfRule>
  </conditionalFormatting>
  <conditionalFormatting sqref="G18">
    <cfRule type="expression" dxfId="87" priority="5">
      <formula>$G$18=""</formula>
    </cfRule>
  </conditionalFormatting>
  <conditionalFormatting sqref="G14:K14 G16:K16 G19:K19 G22:P22">
    <cfRule type="expression" dxfId="86" priority="1">
      <formula>$AC$1&gt;0</formula>
    </cfRule>
  </conditionalFormatting>
  <conditionalFormatting sqref="G14:K14">
    <cfRule type="expression" dxfId="85" priority="8">
      <formula>$G$14=""</formula>
    </cfRule>
  </conditionalFormatting>
  <conditionalFormatting sqref="G16:K16">
    <cfRule type="expression" dxfId="84" priority="7">
      <formula>$G$16=""</formula>
    </cfRule>
  </conditionalFormatting>
  <conditionalFormatting sqref="G19:K19">
    <cfRule type="expression" dxfId="83" priority="4">
      <formula>$G$19=""</formula>
    </cfRule>
  </conditionalFormatting>
  <conditionalFormatting sqref="G22:K22">
    <cfRule type="expression" dxfId="82" priority="3">
      <formula>$G$22=""</formula>
    </cfRule>
  </conditionalFormatting>
  <conditionalFormatting sqref="L22:P22">
    <cfRule type="expression" dxfId="81" priority="2">
      <formula>$L$22=""</formula>
    </cfRule>
  </conditionalFormatting>
  <conditionalFormatting sqref="W2">
    <cfRule type="expression" dxfId="80" priority="10">
      <formula>$W$2=""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FC223-3B6D-4F41-A153-44392A6F6525}">
  <sheetPr>
    <tabColor theme="7" tint="0.59999389629810485"/>
    <pageSetUpPr fitToPage="1"/>
  </sheetPr>
  <dimension ref="A1:AK28"/>
  <sheetViews>
    <sheetView showGridLines="0" view="pageBreakPreview" zoomScaleNormal="100" zoomScaleSheetLayoutView="100" workbookViewId="0">
      <selection activeCell="AG2" sqref="AG2:AJ2"/>
    </sheetView>
  </sheetViews>
  <sheetFormatPr defaultColWidth="4" defaultRowHeight="21.9" customHeight="1" x14ac:dyDescent="0.3"/>
  <cols>
    <col min="1" max="16384" width="4" style="98"/>
  </cols>
  <sheetData>
    <row r="1" spans="1:37" ht="33" customHeight="1" x14ac:dyDescent="0.3"/>
    <row r="2" spans="1:37" ht="21.9" customHeight="1" x14ac:dyDescent="0.3">
      <c r="AA2" s="99"/>
      <c r="AB2" s="99"/>
      <c r="AC2" s="515" t="s">
        <v>28</v>
      </c>
      <c r="AD2" s="515"/>
      <c r="AE2" s="515"/>
      <c r="AF2" s="515"/>
      <c r="AG2" s="516"/>
      <c r="AH2" s="516"/>
      <c r="AI2" s="516"/>
      <c r="AJ2" s="516"/>
      <c r="AK2" s="152"/>
    </row>
    <row r="3" spans="1:37" ht="21.9" customHeight="1" x14ac:dyDescent="0.3">
      <c r="B3" s="517" t="s">
        <v>230</v>
      </c>
      <c r="C3" s="517"/>
      <c r="D3" s="517"/>
      <c r="E3" s="517"/>
      <c r="F3" s="517"/>
      <c r="G3" s="517"/>
      <c r="H3" s="517"/>
      <c r="I3" s="517"/>
      <c r="J3" s="517"/>
      <c r="K3" s="517"/>
      <c r="L3" s="517"/>
      <c r="M3" s="517"/>
      <c r="N3" s="517"/>
      <c r="O3" s="100"/>
      <c r="P3" s="100"/>
      <c r="Q3" s="100"/>
      <c r="R3" s="100"/>
      <c r="S3" s="100"/>
      <c r="T3" s="100"/>
      <c r="U3" s="100"/>
      <c r="V3" s="100"/>
      <c r="W3" s="100"/>
      <c r="X3" s="100"/>
      <c r="Y3" s="100"/>
      <c r="Z3" s="100"/>
      <c r="AA3" s="100"/>
      <c r="AB3" s="100"/>
      <c r="AC3" s="100"/>
      <c r="AD3" s="100"/>
      <c r="AE3" s="100"/>
      <c r="AF3" s="100"/>
      <c r="AG3" s="100"/>
      <c r="AH3" s="100"/>
      <c r="AI3" s="100"/>
      <c r="AJ3" s="100"/>
      <c r="AK3" s="152"/>
    </row>
    <row r="4" spans="1:37" ht="23.4" customHeight="1" x14ac:dyDescent="0.3">
      <c r="A4" s="160"/>
      <c r="B4" s="517"/>
      <c r="C4" s="517"/>
      <c r="D4" s="517"/>
      <c r="E4" s="517"/>
      <c r="F4" s="517"/>
      <c r="G4" s="517"/>
      <c r="H4" s="517"/>
      <c r="I4" s="517"/>
      <c r="J4" s="517"/>
      <c r="K4" s="517"/>
      <c r="L4" s="517"/>
      <c r="M4" s="517"/>
      <c r="N4" s="517"/>
      <c r="O4" s="100"/>
      <c r="P4" s="100"/>
      <c r="Q4" s="100"/>
      <c r="R4" s="100"/>
      <c r="S4" s="100"/>
      <c r="T4" s="100"/>
      <c r="U4" s="100"/>
      <c r="V4" s="100"/>
      <c r="W4" s="100"/>
      <c r="X4" s="100"/>
      <c r="Y4" s="100"/>
      <c r="Z4" s="100"/>
      <c r="AA4" s="100"/>
      <c r="AB4" s="100"/>
      <c r="AC4" s="100"/>
      <c r="AD4" s="100"/>
      <c r="AE4" s="100"/>
      <c r="AF4" s="100"/>
      <c r="AG4" s="100"/>
      <c r="AH4" s="100"/>
      <c r="AI4" s="100"/>
      <c r="AJ4" s="100"/>
      <c r="AK4" s="160"/>
    </row>
    <row r="5" spans="1:37" ht="21.9" customHeight="1" thickBot="1" x14ac:dyDescent="0.35">
      <c r="P5" s="467" t="s">
        <v>201</v>
      </c>
      <c r="Q5" s="467"/>
      <c r="R5" s="467"/>
      <c r="S5" s="569"/>
      <c r="T5" s="570"/>
      <c r="U5" s="570"/>
      <c r="V5" s="571"/>
      <c r="W5" s="161" t="s">
        <v>202</v>
      </c>
      <c r="X5" s="161"/>
      <c r="Y5" s="161"/>
      <c r="Z5" s="572"/>
      <c r="AA5" s="573"/>
      <c r="AB5" s="573"/>
      <c r="AC5" s="573"/>
      <c r="AD5" s="573"/>
      <c r="AE5" s="573"/>
      <c r="AF5" s="574"/>
      <c r="AG5" s="574"/>
      <c r="AH5" s="574"/>
      <c r="AI5" s="574"/>
      <c r="AJ5" s="575"/>
    </row>
    <row r="6" spans="1:37" s="99" customFormat="1" ht="21.9" customHeight="1" x14ac:dyDescent="0.3">
      <c r="B6" s="162"/>
      <c r="C6" s="359"/>
      <c r="D6" s="360"/>
      <c r="E6" s="360"/>
      <c r="F6" s="360"/>
      <c r="G6" s="360"/>
      <c r="H6" s="360"/>
      <c r="I6" s="360"/>
      <c r="J6" s="576"/>
      <c r="K6" s="468" t="s">
        <v>203</v>
      </c>
      <c r="L6" s="469"/>
      <c r="M6" s="469"/>
      <c r="N6" s="469"/>
      <c r="O6" s="469"/>
      <c r="P6" s="577"/>
      <c r="Q6" s="577"/>
      <c r="R6" s="577"/>
      <c r="S6" s="577"/>
      <c r="T6" s="577"/>
      <c r="U6" s="578"/>
      <c r="V6" s="579" t="s">
        <v>204</v>
      </c>
      <c r="W6" s="362"/>
      <c r="X6" s="362"/>
      <c r="Y6" s="362"/>
      <c r="Z6" s="362"/>
      <c r="AA6" s="361" t="s">
        <v>205</v>
      </c>
      <c r="AB6" s="362"/>
      <c r="AC6" s="362"/>
      <c r="AD6" s="362"/>
      <c r="AE6" s="362"/>
      <c r="AF6" s="580" t="s">
        <v>206</v>
      </c>
      <c r="AG6" s="581"/>
      <c r="AH6" s="581"/>
      <c r="AI6" s="581"/>
      <c r="AJ6" s="582"/>
    </row>
    <row r="7" spans="1:37" s="99" customFormat="1" ht="21.9" customHeight="1" x14ac:dyDescent="0.3">
      <c r="B7" s="163"/>
      <c r="C7" s="378" t="s">
        <v>207</v>
      </c>
      <c r="D7" s="379"/>
      <c r="E7" s="379"/>
      <c r="F7" s="379"/>
      <c r="G7" s="379"/>
      <c r="H7" s="379"/>
      <c r="I7" s="379"/>
      <c r="J7" s="561"/>
      <c r="K7" s="562" t="s">
        <v>69</v>
      </c>
      <c r="L7" s="563"/>
      <c r="M7" s="563" t="s">
        <v>208</v>
      </c>
      <c r="N7" s="563"/>
      <c r="O7" s="563" t="s">
        <v>209</v>
      </c>
      <c r="P7" s="563"/>
      <c r="Q7" s="563"/>
      <c r="R7" s="563" t="s">
        <v>210</v>
      </c>
      <c r="S7" s="563"/>
      <c r="T7" s="563"/>
      <c r="U7" s="564"/>
      <c r="V7" s="565" t="s">
        <v>211</v>
      </c>
      <c r="W7" s="379"/>
      <c r="X7" s="379"/>
      <c r="Y7" s="379"/>
      <c r="Z7" s="379"/>
      <c r="AA7" s="378" t="s">
        <v>211</v>
      </c>
      <c r="AB7" s="379"/>
      <c r="AC7" s="379"/>
      <c r="AD7" s="379"/>
      <c r="AE7" s="379"/>
      <c r="AF7" s="566" t="s">
        <v>211</v>
      </c>
      <c r="AG7" s="567"/>
      <c r="AH7" s="567"/>
      <c r="AI7" s="567"/>
      <c r="AJ7" s="568"/>
    </row>
    <row r="8" spans="1:37" ht="21.9" customHeight="1" x14ac:dyDescent="0.25">
      <c r="B8" s="216"/>
      <c r="C8" s="553"/>
      <c r="D8" s="554"/>
      <c r="E8" s="554"/>
      <c r="F8" s="554"/>
      <c r="G8" s="554"/>
      <c r="H8" s="554"/>
      <c r="I8" s="554"/>
      <c r="J8" s="555"/>
      <c r="K8" s="556"/>
      <c r="L8" s="557"/>
      <c r="M8" s="557"/>
      <c r="N8" s="557"/>
      <c r="O8" s="558"/>
      <c r="P8" s="558"/>
      <c r="Q8" s="558"/>
      <c r="R8" s="538" t="str">
        <f>IF(K8="","",K8*O8)</f>
        <v/>
      </c>
      <c r="S8" s="538"/>
      <c r="T8" s="538"/>
      <c r="U8" s="559"/>
      <c r="V8" s="560"/>
      <c r="W8" s="541"/>
      <c r="X8" s="538" t="str">
        <f>IF(V8="","",V8*O8)</f>
        <v/>
      </c>
      <c r="Y8" s="538"/>
      <c r="Z8" s="539"/>
      <c r="AA8" s="540"/>
      <c r="AB8" s="541"/>
      <c r="AC8" s="538" t="str">
        <f>IF(AA8="","",AA8*O8)</f>
        <v/>
      </c>
      <c r="AD8" s="538"/>
      <c r="AE8" s="539"/>
      <c r="AF8" s="542" t="str">
        <f t="shared" ref="AF8:AF10" si="0">IF((V8-AA8)=0,"",(V8-AA8))</f>
        <v/>
      </c>
      <c r="AG8" s="543"/>
      <c r="AH8" s="538" t="str">
        <f>IF(AF8="","",AF8*O8)</f>
        <v/>
      </c>
      <c r="AI8" s="538"/>
      <c r="AJ8" s="544"/>
    </row>
    <row r="9" spans="1:37" ht="21.9" customHeight="1" x14ac:dyDescent="0.3">
      <c r="B9" s="217"/>
      <c r="C9" s="553"/>
      <c r="D9" s="554"/>
      <c r="E9" s="554"/>
      <c r="F9" s="554"/>
      <c r="G9" s="554"/>
      <c r="H9" s="554"/>
      <c r="I9" s="554"/>
      <c r="J9" s="555"/>
      <c r="K9" s="556"/>
      <c r="L9" s="557"/>
      <c r="M9" s="557"/>
      <c r="N9" s="557"/>
      <c r="O9" s="558"/>
      <c r="P9" s="558"/>
      <c r="Q9" s="558"/>
      <c r="R9" s="538" t="str">
        <f t="shared" ref="R9:R27" si="1">IF(K9="","",K9*O9)</f>
        <v/>
      </c>
      <c r="S9" s="538"/>
      <c r="T9" s="538"/>
      <c r="U9" s="559"/>
      <c r="V9" s="560"/>
      <c r="W9" s="541"/>
      <c r="X9" s="538" t="str">
        <f t="shared" ref="X9:X27" si="2">IF(V9="","",V9*O9)</f>
        <v/>
      </c>
      <c r="Y9" s="538"/>
      <c r="Z9" s="539"/>
      <c r="AA9" s="540"/>
      <c r="AB9" s="541"/>
      <c r="AC9" s="538" t="str">
        <f t="shared" ref="AC9:AC27" si="3">IF(AA9="","",AA9*O9)</f>
        <v/>
      </c>
      <c r="AD9" s="538"/>
      <c r="AE9" s="539"/>
      <c r="AF9" s="542" t="str">
        <f t="shared" si="0"/>
        <v/>
      </c>
      <c r="AG9" s="543"/>
      <c r="AH9" s="538" t="str">
        <f t="shared" ref="AH9:AH27" si="4">IF(AF9="","",AF9*O9)</f>
        <v/>
      </c>
      <c r="AI9" s="538"/>
      <c r="AJ9" s="544"/>
    </row>
    <row r="10" spans="1:37" ht="21.9" customHeight="1" x14ac:dyDescent="0.3">
      <c r="B10" s="217"/>
      <c r="C10" s="553"/>
      <c r="D10" s="554"/>
      <c r="E10" s="554"/>
      <c r="F10" s="554"/>
      <c r="G10" s="554"/>
      <c r="H10" s="554"/>
      <c r="I10" s="554"/>
      <c r="J10" s="555"/>
      <c r="K10" s="556"/>
      <c r="L10" s="557"/>
      <c r="M10" s="557"/>
      <c r="N10" s="557"/>
      <c r="O10" s="558"/>
      <c r="P10" s="558"/>
      <c r="Q10" s="558"/>
      <c r="R10" s="538" t="str">
        <f t="shared" si="1"/>
        <v/>
      </c>
      <c r="S10" s="538"/>
      <c r="T10" s="538"/>
      <c r="U10" s="559"/>
      <c r="V10" s="560"/>
      <c r="W10" s="541"/>
      <c r="X10" s="538" t="str">
        <f t="shared" si="2"/>
        <v/>
      </c>
      <c r="Y10" s="538"/>
      <c r="Z10" s="539"/>
      <c r="AA10" s="540"/>
      <c r="AB10" s="541"/>
      <c r="AC10" s="538" t="str">
        <f t="shared" si="3"/>
        <v/>
      </c>
      <c r="AD10" s="538"/>
      <c r="AE10" s="539"/>
      <c r="AF10" s="542" t="str">
        <f t="shared" si="0"/>
        <v/>
      </c>
      <c r="AG10" s="543"/>
      <c r="AH10" s="538" t="str">
        <f t="shared" si="4"/>
        <v/>
      </c>
      <c r="AI10" s="538"/>
      <c r="AJ10" s="544"/>
    </row>
    <row r="11" spans="1:37" ht="21.9" customHeight="1" x14ac:dyDescent="0.3">
      <c r="B11" s="217"/>
      <c r="C11" s="553"/>
      <c r="D11" s="554"/>
      <c r="E11" s="554"/>
      <c r="F11" s="554"/>
      <c r="G11" s="554"/>
      <c r="H11" s="554"/>
      <c r="I11" s="554"/>
      <c r="J11" s="555"/>
      <c r="K11" s="556"/>
      <c r="L11" s="557"/>
      <c r="M11" s="557"/>
      <c r="N11" s="557"/>
      <c r="O11" s="558"/>
      <c r="P11" s="558"/>
      <c r="Q11" s="558"/>
      <c r="R11" s="538" t="str">
        <f t="shared" si="1"/>
        <v/>
      </c>
      <c r="S11" s="538"/>
      <c r="T11" s="538"/>
      <c r="U11" s="559"/>
      <c r="V11" s="560"/>
      <c r="W11" s="541"/>
      <c r="X11" s="538" t="str">
        <f t="shared" si="2"/>
        <v/>
      </c>
      <c r="Y11" s="538"/>
      <c r="Z11" s="539"/>
      <c r="AA11" s="540"/>
      <c r="AB11" s="541"/>
      <c r="AC11" s="538" t="str">
        <f t="shared" si="3"/>
        <v/>
      </c>
      <c r="AD11" s="538"/>
      <c r="AE11" s="539"/>
      <c r="AF11" s="542" t="str">
        <f>IF((V11-AA11)=0,"",(V11-AA11))</f>
        <v/>
      </c>
      <c r="AG11" s="543"/>
      <c r="AH11" s="538" t="str">
        <f t="shared" si="4"/>
        <v/>
      </c>
      <c r="AI11" s="538"/>
      <c r="AJ11" s="544"/>
    </row>
    <row r="12" spans="1:37" ht="21.9" customHeight="1" x14ac:dyDescent="0.3">
      <c r="B12" s="217"/>
      <c r="C12" s="553"/>
      <c r="D12" s="554"/>
      <c r="E12" s="554"/>
      <c r="F12" s="554"/>
      <c r="G12" s="554"/>
      <c r="H12" s="554"/>
      <c r="I12" s="554"/>
      <c r="J12" s="555"/>
      <c r="K12" s="556"/>
      <c r="L12" s="557"/>
      <c r="M12" s="557"/>
      <c r="N12" s="557"/>
      <c r="O12" s="558"/>
      <c r="P12" s="558"/>
      <c r="Q12" s="558"/>
      <c r="R12" s="538" t="str">
        <f t="shared" si="1"/>
        <v/>
      </c>
      <c r="S12" s="538"/>
      <c r="T12" s="538"/>
      <c r="U12" s="559"/>
      <c r="V12" s="560"/>
      <c r="W12" s="541"/>
      <c r="X12" s="538" t="str">
        <f t="shared" si="2"/>
        <v/>
      </c>
      <c r="Y12" s="538"/>
      <c r="Z12" s="539"/>
      <c r="AA12" s="540"/>
      <c r="AB12" s="541"/>
      <c r="AC12" s="538" t="str">
        <f t="shared" si="3"/>
        <v/>
      </c>
      <c r="AD12" s="538"/>
      <c r="AE12" s="539"/>
      <c r="AF12" s="542" t="str">
        <f t="shared" ref="AF12:AF27" si="5">IF((V12-AA12)=0,"",(V12-AA12))</f>
        <v/>
      </c>
      <c r="AG12" s="543"/>
      <c r="AH12" s="538" t="str">
        <f t="shared" si="4"/>
        <v/>
      </c>
      <c r="AI12" s="538"/>
      <c r="AJ12" s="544"/>
    </row>
    <row r="13" spans="1:37" ht="21.9" customHeight="1" x14ac:dyDescent="0.3">
      <c r="B13" s="218"/>
      <c r="C13" s="553"/>
      <c r="D13" s="554"/>
      <c r="E13" s="554"/>
      <c r="F13" s="554"/>
      <c r="G13" s="554"/>
      <c r="H13" s="554"/>
      <c r="I13" s="554"/>
      <c r="J13" s="555"/>
      <c r="K13" s="556"/>
      <c r="L13" s="557"/>
      <c r="M13" s="557"/>
      <c r="N13" s="557"/>
      <c r="O13" s="558"/>
      <c r="P13" s="558"/>
      <c r="Q13" s="558"/>
      <c r="R13" s="538" t="str">
        <f t="shared" si="1"/>
        <v/>
      </c>
      <c r="S13" s="538"/>
      <c r="T13" s="538"/>
      <c r="U13" s="559"/>
      <c r="V13" s="560"/>
      <c r="W13" s="541"/>
      <c r="X13" s="538" t="str">
        <f t="shared" si="2"/>
        <v/>
      </c>
      <c r="Y13" s="538"/>
      <c r="Z13" s="539"/>
      <c r="AA13" s="540"/>
      <c r="AB13" s="541"/>
      <c r="AC13" s="538" t="str">
        <f t="shared" si="3"/>
        <v/>
      </c>
      <c r="AD13" s="538"/>
      <c r="AE13" s="539"/>
      <c r="AF13" s="542" t="str">
        <f t="shared" si="5"/>
        <v/>
      </c>
      <c r="AG13" s="543"/>
      <c r="AH13" s="538" t="str">
        <f t="shared" si="4"/>
        <v/>
      </c>
      <c r="AI13" s="538"/>
      <c r="AJ13" s="544"/>
    </row>
    <row r="14" spans="1:37" ht="21.9" customHeight="1" x14ac:dyDescent="0.3">
      <c r="B14" s="218"/>
      <c r="C14" s="553"/>
      <c r="D14" s="554"/>
      <c r="E14" s="554"/>
      <c r="F14" s="554"/>
      <c r="G14" s="554"/>
      <c r="H14" s="554"/>
      <c r="I14" s="554"/>
      <c r="J14" s="555"/>
      <c r="K14" s="556"/>
      <c r="L14" s="557"/>
      <c r="M14" s="557"/>
      <c r="N14" s="557"/>
      <c r="O14" s="558"/>
      <c r="P14" s="558"/>
      <c r="Q14" s="558"/>
      <c r="R14" s="538" t="str">
        <f t="shared" si="1"/>
        <v/>
      </c>
      <c r="S14" s="538"/>
      <c r="T14" s="538"/>
      <c r="U14" s="559"/>
      <c r="V14" s="560"/>
      <c r="W14" s="541"/>
      <c r="X14" s="538" t="str">
        <f t="shared" si="2"/>
        <v/>
      </c>
      <c r="Y14" s="538"/>
      <c r="Z14" s="539"/>
      <c r="AA14" s="540"/>
      <c r="AB14" s="541"/>
      <c r="AC14" s="538" t="str">
        <f t="shared" si="3"/>
        <v/>
      </c>
      <c r="AD14" s="538"/>
      <c r="AE14" s="539"/>
      <c r="AF14" s="542" t="str">
        <f t="shared" si="5"/>
        <v/>
      </c>
      <c r="AG14" s="543"/>
      <c r="AH14" s="538" t="str">
        <f t="shared" si="4"/>
        <v/>
      </c>
      <c r="AI14" s="538"/>
      <c r="AJ14" s="544"/>
    </row>
    <row r="15" spans="1:37" ht="21.9" customHeight="1" x14ac:dyDescent="0.3">
      <c r="B15" s="218"/>
      <c r="C15" s="553"/>
      <c r="D15" s="554"/>
      <c r="E15" s="554"/>
      <c r="F15" s="554"/>
      <c r="G15" s="554"/>
      <c r="H15" s="554"/>
      <c r="I15" s="554"/>
      <c r="J15" s="555"/>
      <c r="K15" s="556"/>
      <c r="L15" s="557"/>
      <c r="M15" s="557"/>
      <c r="N15" s="557"/>
      <c r="O15" s="558"/>
      <c r="P15" s="558"/>
      <c r="Q15" s="558"/>
      <c r="R15" s="538" t="str">
        <f t="shared" si="1"/>
        <v/>
      </c>
      <c r="S15" s="538"/>
      <c r="T15" s="538"/>
      <c r="U15" s="559"/>
      <c r="V15" s="560"/>
      <c r="W15" s="541"/>
      <c r="X15" s="538" t="str">
        <f t="shared" si="2"/>
        <v/>
      </c>
      <c r="Y15" s="538"/>
      <c r="Z15" s="539"/>
      <c r="AA15" s="540"/>
      <c r="AB15" s="541"/>
      <c r="AC15" s="538" t="str">
        <f t="shared" si="3"/>
        <v/>
      </c>
      <c r="AD15" s="538"/>
      <c r="AE15" s="539"/>
      <c r="AF15" s="542" t="str">
        <f t="shared" si="5"/>
        <v/>
      </c>
      <c r="AG15" s="543"/>
      <c r="AH15" s="538" t="str">
        <f t="shared" si="4"/>
        <v/>
      </c>
      <c r="AI15" s="538"/>
      <c r="AJ15" s="544"/>
    </row>
    <row r="16" spans="1:37" ht="21.9" customHeight="1" x14ac:dyDescent="0.3">
      <c r="B16" s="218"/>
      <c r="C16" s="553"/>
      <c r="D16" s="554"/>
      <c r="E16" s="554"/>
      <c r="F16" s="554"/>
      <c r="G16" s="554"/>
      <c r="H16" s="554"/>
      <c r="I16" s="554"/>
      <c r="J16" s="555"/>
      <c r="K16" s="556"/>
      <c r="L16" s="557"/>
      <c r="M16" s="557"/>
      <c r="N16" s="557"/>
      <c r="O16" s="558"/>
      <c r="P16" s="558"/>
      <c r="Q16" s="558"/>
      <c r="R16" s="538" t="str">
        <f t="shared" si="1"/>
        <v/>
      </c>
      <c r="S16" s="538"/>
      <c r="T16" s="538"/>
      <c r="U16" s="559"/>
      <c r="V16" s="560"/>
      <c r="W16" s="541"/>
      <c r="X16" s="538" t="str">
        <f t="shared" si="2"/>
        <v/>
      </c>
      <c r="Y16" s="538"/>
      <c r="Z16" s="539"/>
      <c r="AA16" s="540"/>
      <c r="AB16" s="541"/>
      <c r="AC16" s="538" t="str">
        <f t="shared" si="3"/>
        <v/>
      </c>
      <c r="AD16" s="538"/>
      <c r="AE16" s="539"/>
      <c r="AF16" s="542" t="str">
        <f t="shared" si="5"/>
        <v/>
      </c>
      <c r="AG16" s="543"/>
      <c r="AH16" s="538" t="str">
        <f t="shared" si="4"/>
        <v/>
      </c>
      <c r="AI16" s="538"/>
      <c r="AJ16" s="544"/>
    </row>
    <row r="17" spans="2:36" ht="21.9" customHeight="1" x14ac:dyDescent="0.3">
      <c r="B17" s="218"/>
      <c r="C17" s="553"/>
      <c r="D17" s="554"/>
      <c r="E17" s="554"/>
      <c r="F17" s="554"/>
      <c r="G17" s="554"/>
      <c r="H17" s="554"/>
      <c r="I17" s="554"/>
      <c r="J17" s="555"/>
      <c r="K17" s="556"/>
      <c r="L17" s="557"/>
      <c r="M17" s="557"/>
      <c r="N17" s="557"/>
      <c r="O17" s="558"/>
      <c r="P17" s="558"/>
      <c r="Q17" s="558"/>
      <c r="R17" s="538" t="str">
        <f t="shared" si="1"/>
        <v/>
      </c>
      <c r="S17" s="538"/>
      <c r="T17" s="538"/>
      <c r="U17" s="559"/>
      <c r="V17" s="560"/>
      <c r="W17" s="541"/>
      <c r="X17" s="538" t="str">
        <f t="shared" si="2"/>
        <v/>
      </c>
      <c r="Y17" s="538"/>
      <c r="Z17" s="539"/>
      <c r="AA17" s="540"/>
      <c r="AB17" s="541"/>
      <c r="AC17" s="538" t="str">
        <f t="shared" si="3"/>
        <v/>
      </c>
      <c r="AD17" s="538"/>
      <c r="AE17" s="539"/>
      <c r="AF17" s="542" t="str">
        <f t="shared" si="5"/>
        <v/>
      </c>
      <c r="AG17" s="543"/>
      <c r="AH17" s="538" t="str">
        <f t="shared" si="4"/>
        <v/>
      </c>
      <c r="AI17" s="538"/>
      <c r="AJ17" s="544"/>
    </row>
    <row r="18" spans="2:36" ht="21.9" customHeight="1" x14ac:dyDescent="0.3">
      <c r="B18" s="219"/>
      <c r="C18" s="553"/>
      <c r="D18" s="554"/>
      <c r="E18" s="554"/>
      <c r="F18" s="554"/>
      <c r="G18" s="554"/>
      <c r="H18" s="554"/>
      <c r="I18" s="554"/>
      <c r="J18" s="555"/>
      <c r="K18" s="556"/>
      <c r="L18" s="557"/>
      <c r="M18" s="557"/>
      <c r="N18" s="557"/>
      <c r="O18" s="558"/>
      <c r="P18" s="558"/>
      <c r="Q18" s="558"/>
      <c r="R18" s="538" t="str">
        <f t="shared" si="1"/>
        <v/>
      </c>
      <c r="S18" s="538"/>
      <c r="T18" s="538"/>
      <c r="U18" s="559"/>
      <c r="V18" s="560"/>
      <c r="W18" s="541"/>
      <c r="X18" s="538" t="str">
        <f t="shared" si="2"/>
        <v/>
      </c>
      <c r="Y18" s="538"/>
      <c r="Z18" s="539"/>
      <c r="AA18" s="540"/>
      <c r="AB18" s="541"/>
      <c r="AC18" s="538" t="str">
        <f t="shared" si="3"/>
        <v/>
      </c>
      <c r="AD18" s="538"/>
      <c r="AE18" s="539"/>
      <c r="AF18" s="542" t="str">
        <f t="shared" si="5"/>
        <v/>
      </c>
      <c r="AG18" s="543"/>
      <c r="AH18" s="538" t="str">
        <f t="shared" si="4"/>
        <v/>
      </c>
      <c r="AI18" s="538"/>
      <c r="AJ18" s="544"/>
    </row>
    <row r="19" spans="2:36" ht="21.9" customHeight="1" x14ac:dyDescent="0.3">
      <c r="B19" s="219"/>
      <c r="C19" s="553"/>
      <c r="D19" s="554"/>
      <c r="E19" s="554"/>
      <c r="F19" s="554"/>
      <c r="G19" s="554"/>
      <c r="H19" s="554"/>
      <c r="I19" s="554"/>
      <c r="J19" s="555"/>
      <c r="K19" s="556"/>
      <c r="L19" s="557"/>
      <c r="M19" s="557"/>
      <c r="N19" s="557"/>
      <c r="O19" s="558"/>
      <c r="P19" s="558"/>
      <c r="Q19" s="558"/>
      <c r="R19" s="538" t="str">
        <f t="shared" si="1"/>
        <v/>
      </c>
      <c r="S19" s="538"/>
      <c r="T19" s="538"/>
      <c r="U19" s="559"/>
      <c r="V19" s="560"/>
      <c r="W19" s="541"/>
      <c r="X19" s="538" t="str">
        <f t="shared" si="2"/>
        <v/>
      </c>
      <c r="Y19" s="538"/>
      <c r="Z19" s="539"/>
      <c r="AA19" s="540"/>
      <c r="AB19" s="541"/>
      <c r="AC19" s="538" t="str">
        <f t="shared" si="3"/>
        <v/>
      </c>
      <c r="AD19" s="538"/>
      <c r="AE19" s="539"/>
      <c r="AF19" s="542" t="str">
        <f t="shared" si="5"/>
        <v/>
      </c>
      <c r="AG19" s="543"/>
      <c r="AH19" s="538" t="str">
        <f t="shared" si="4"/>
        <v/>
      </c>
      <c r="AI19" s="538"/>
      <c r="AJ19" s="544"/>
    </row>
    <row r="20" spans="2:36" ht="21.9" customHeight="1" x14ac:dyDescent="0.3">
      <c r="B20" s="217"/>
      <c r="C20" s="553"/>
      <c r="D20" s="554"/>
      <c r="E20" s="554"/>
      <c r="F20" s="554"/>
      <c r="G20" s="554"/>
      <c r="H20" s="554"/>
      <c r="I20" s="554"/>
      <c r="J20" s="555"/>
      <c r="K20" s="556"/>
      <c r="L20" s="557"/>
      <c r="M20" s="557"/>
      <c r="N20" s="557"/>
      <c r="O20" s="558"/>
      <c r="P20" s="558"/>
      <c r="Q20" s="558"/>
      <c r="R20" s="538" t="str">
        <f t="shared" si="1"/>
        <v/>
      </c>
      <c r="S20" s="538"/>
      <c r="T20" s="538"/>
      <c r="U20" s="559"/>
      <c r="V20" s="560"/>
      <c r="W20" s="541"/>
      <c r="X20" s="538" t="str">
        <f t="shared" si="2"/>
        <v/>
      </c>
      <c r="Y20" s="538"/>
      <c r="Z20" s="539"/>
      <c r="AA20" s="540"/>
      <c r="AB20" s="541"/>
      <c r="AC20" s="538" t="str">
        <f t="shared" si="3"/>
        <v/>
      </c>
      <c r="AD20" s="538"/>
      <c r="AE20" s="539"/>
      <c r="AF20" s="542" t="str">
        <f t="shared" si="5"/>
        <v/>
      </c>
      <c r="AG20" s="543"/>
      <c r="AH20" s="538" t="str">
        <f t="shared" si="4"/>
        <v/>
      </c>
      <c r="AI20" s="538"/>
      <c r="AJ20" s="544"/>
    </row>
    <row r="21" spans="2:36" ht="21.9" customHeight="1" x14ac:dyDescent="0.3">
      <c r="B21" s="219"/>
      <c r="C21" s="553"/>
      <c r="D21" s="554"/>
      <c r="E21" s="554"/>
      <c r="F21" s="554"/>
      <c r="G21" s="554"/>
      <c r="H21" s="554"/>
      <c r="I21" s="554"/>
      <c r="J21" s="555"/>
      <c r="K21" s="556"/>
      <c r="L21" s="557"/>
      <c r="M21" s="557"/>
      <c r="N21" s="557"/>
      <c r="O21" s="558"/>
      <c r="P21" s="558"/>
      <c r="Q21" s="558"/>
      <c r="R21" s="538" t="str">
        <f t="shared" si="1"/>
        <v/>
      </c>
      <c r="S21" s="538"/>
      <c r="T21" s="538"/>
      <c r="U21" s="559"/>
      <c r="V21" s="560"/>
      <c r="W21" s="541"/>
      <c r="X21" s="538" t="str">
        <f t="shared" si="2"/>
        <v/>
      </c>
      <c r="Y21" s="538"/>
      <c r="Z21" s="539"/>
      <c r="AA21" s="540"/>
      <c r="AB21" s="541"/>
      <c r="AC21" s="538" t="str">
        <f t="shared" si="3"/>
        <v/>
      </c>
      <c r="AD21" s="538"/>
      <c r="AE21" s="539"/>
      <c r="AF21" s="542" t="str">
        <f t="shared" si="5"/>
        <v/>
      </c>
      <c r="AG21" s="543"/>
      <c r="AH21" s="538" t="str">
        <f t="shared" si="4"/>
        <v/>
      </c>
      <c r="AI21" s="538"/>
      <c r="AJ21" s="544"/>
    </row>
    <row r="22" spans="2:36" ht="21.9" customHeight="1" x14ac:dyDescent="0.3">
      <c r="B22" s="218"/>
      <c r="C22" s="553"/>
      <c r="D22" s="554"/>
      <c r="E22" s="554"/>
      <c r="F22" s="554"/>
      <c r="G22" s="554"/>
      <c r="H22" s="554"/>
      <c r="I22" s="554"/>
      <c r="J22" s="555"/>
      <c r="K22" s="556"/>
      <c r="L22" s="557"/>
      <c r="M22" s="557"/>
      <c r="N22" s="557"/>
      <c r="O22" s="558"/>
      <c r="P22" s="558"/>
      <c r="Q22" s="558"/>
      <c r="R22" s="538" t="str">
        <f t="shared" si="1"/>
        <v/>
      </c>
      <c r="S22" s="538"/>
      <c r="T22" s="538"/>
      <c r="U22" s="559"/>
      <c r="V22" s="560"/>
      <c r="W22" s="541"/>
      <c r="X22" s="538" t="str">
        <f t="shared" si="2"/>
        <v/>
      </c>
      <c r="Y22" s="538"/>
      <c r="Z22" s="539"/>
      <c r="AA22" s="540"/>
      <c r="AB22" s="541"/>
      <c r="AC22" s="538" t="str">
        <f t="shared" si="3"/>
        <v/>
      </c>
      <c r="AD22" s="538"/>
      <c r="AE22" s="539"/>
      <c r="AF22" s="542" t="str">
        <f t="shared" si="5"/>
        <v/>
      </c>
      <c r="AG22" s="543"/>
      <c r="AH22" s="538" t="str">
        <f t="shared" si="4"/>
        <v/>
      </c>
      <c r="AI22" s="538"/>
      <c r="AJ22" s="544"/>
    </row>
    <row r="23" spans="2:36" ht="21.9" customHeight="1" x14ac:dyDescent="0.3">
      <c r="B23" s="218"/>
      <c r="C23" s="553"/>
      <c r="D23" s="554"/>
      <c r="E23" s="554"/>
      <c r="F23" s="554"/>
      <c r="G23" s="554"/>
      <c r="H23" s="554"/>
      <c r="I23" s="554"/>
      <c r="J23" s="555"/>
      <c r="K23" s="556"/>
      <c r="L23" s="557"/>
      <c r="M23" s="557"/>
      <c r="N23" s="557"/>
      <c r="O23" s="558"/>
      <c r="P23" s="558"/>
      <c r="Q23" s="558"/>
      <c r="R23" s="538" t="str">
        <f t="shared" si="1"/>
        <v/>
      </c>
      <c r="S23" s="538"/>
      <c r="T23" s="538"/>
      <c r="U23" s="559"/>
      <c r="V23" s="560"/>
      <c r="W23" s="541"/>
      <c r="X23" s="538" t="str">
        <f t="shared" si="2"/>
        <v/>
      </c>
      <c r="Y23" s="538"/>
      <c r="Z23" s="539"/>
      <c r="AA23" s="540"/>
      <c r="AB23" s="541"/>
      <c r="AC23" s="538" t="str">
        <f t="shared" si="3"/>
        <v/>
      </c>
      <c r="AD23" s="538"/>
      <c r="AE23" s="539"/>
      <c r="AF23" s="542" t="str">
        <f t="shared" si="5"/>
        <v/>
      </c>
      <c r="AG23" s="543"/>
      <c r="AH23" s="538" t="str">
        <f t="shared" si="4"/>
        <v/>
      </c>
      <c r="AI23" s="538"/>
      <c r="AJ23" s="544"/>
    </row>
    <row r="24" spans="2:36" ht="21.9" customHeight="1" x14ac:dyDescent="0.3">
      <c r="B24" s="218"/>
      <c r="C24" s="553"/>
      <c r="D24" s="554"/>
      <c r="E24" s="554"/>
      <c r="F24" s="554"/>
      <c r="G24" s="554"/>
      <c r="H24" s="554"/>
      <c r="I24" s="554"/>
      <c r="J24" s="555"/>
      <c r="K24" s="556"/>
      <c r="L24" s="557"/>
      <c r="M24" s="557"/>
      <c r="N24" s="557"/>
      <c r="O24" s="558"/>
      <c r="P24" s="558"/>
      <c r="Q24" s="558"/>
      <c r="R24" s="538" t="str">
        <f t="shared" si="1"/>
        <v/>
      </c>
      <c r="S24" s="538"/>
      <c r="T24" s="538"/>
      <c r="U24" s="559"/>
      <c r="V24" s="560"/>
      <c r="W24" s="541"/>
      <c r="X24" s="538" t="str">
        <f t="shared" si="2"/>
        <v/>
      </c>
      <c r="Y24" s="538"/>
      <c r="Z24" s="539"/>
      <c r="AA24" s="540"/>
      <c r="AB24" s="541"/>
      <c r="AC24" s="538" t="str">
        <f t="shared" si="3"/>
        <v/>
      </c>
      <c r="AD24" s="538"/>
      <c r="AE24" s="539"/>
      <c r="AF24" s="542" t="str">
        <f t="shared" si="5"/>
        <v/>
      </c>
      <c r="AG24" s="543"/>
      <c r="AH24" s="538" t="str">
        <f t="shared" si="4"/>
        <v/>
      </c>
      <c r="AI24" s="538"/>
      <c r="AJ24" s="544"/>
    </row>
    <row r="25" spans="2:36" ht="21.9" customHeight="1" x14ac:dyDescent="0.3">
      <c r="B25" s="218"/>
      <c r="C25" s="553"/>
      <c r="D25" s="554"/>
      <c r="E25" s="554"/>
      <c r="F25" s="554"/>
      <c r="G25" s="554"/>
      <c r="H25" s="554"/>
      <c r="I25" s="554"/>
      <c r="J25" s="555"/>
      <c r="K25" s="556"/>
      <c r="L25" s="557"/>
      <c r="M25" s="557"/>
      <c r="N25" s="557"/>
      <c r="O25" s="558"/>
      <c r="P25" s="558"/>
      <c r="Q25" s="558"/>
      <c r="R25" s="538" t="str">
        <f t="shared" si="1"/>
        <v/>
      </c>
      <c r="S25" s="538"/>
      <c r="T25" s="538"/>
      <c r="U25" s="559"/>
      <c r="V25" s="560"/>
      <c r="W25" s="541"/>
      <c r="X25" s="538" t="str">
        <f t="shared" si="2"/>
        <v/>
      </c>
      <c r="Y25" s="538"/>
      <c r="Z25" s="539"/>
      <c r="AA25" s="540"/>
      <c r="AB25" s="541"/>
      <c r="AC25" s="538" t="str">
        <f t="shared" si="3"/>
        <v/>
      </c>
      <c r="AD25" s="538"/>
      <c r="AE25" s="539"/>
      <c r="AF25" s="542" t="str">
        <f t="shared" si="5"/>
        <v/>
      </c>
      <c r="AG25" s="543"/>
      <c r="AH25" s="538" t="str">
        <f t="shared" si="4"/>
        <v/>
      </c>
      <c r="AI25" s="538"/>
      <c r="AJ25" s="544"/>
    </row>
    <row r="26" spans="2:36" ht="21.9" customHeight="1" x14ac:dyDescent="0.3">
      <c r="B26" s="219"/>
      <c r="C26" s="553"/>
      <c r="D26" s="554"/>
      <c r="E26" s="554"/>
      <c r="F26" s="554"/>
      <c r="G26" s="554"/>
      <c r="H26" s="554"/>
      <c r="I26" s="554"/>
      <c r="J26" s="555"/>
      <c r="K26" s="556"/>
      <c r="L26" s="557"/>
      <c r="M26" s="557"/>
      <c r="N26" s="557"/>
      <c r="O26" s="558"/>
      <c r="P26" s="558"/>
      <c r="Q26" s="558"/>
      <c r="R26" s="538" t="str">
        <f t="shared" si="1"/>
        <v/>
      </c>
      <c r="S26" s="538"/>
      <c r="T26" s="538"/>
      <c r="U26" s="559"/>
      <c r="V26" s="560"/>
      <c r="W26" s="541"/>
      <c r="X26" s="538" t="str">
        <f t="shared" si="2"/>
        <v/>
      </c>
      <c r="Y26" s="538"/>
      <c r="Z26" s="539"/>
      <c r="AA26" s="540"/>
      <c r="AB26" s="541"/>
      <c r="AC26" s="538" t="str">
        <f t="shared" si="3"/>
        <v/>
      </c>
      <c r="AD26" s="538"/>
      <c r="AE26" s="539"/>
      <c r="AF26" s="542" t="str">
        <f t="shared" si="5"/>
        <v/>
      </c>
      <c r="AG26" s="543"/>
      <c r="AH26" s="538" t="str">
        <f t="shared" si="4"/>
        <v/>
      </c>
      <c r="AI26" s="538"/>
      <c r="AJ26" s="544"/>
    </row>
    <row r="27" spans="2:36" ht="21.9" customHeight="1" x14ac:dyDescent="0.3">
      <c r="B27" s="219"/>
      <c r="C27" s="553"/>
      <c r="D27" s="554"/>
      <c r="E27" s="554"/>
      <c r="F27" s="554"/>
      <c r="G27" s="554"/>
      <c r="H27" s="554"/>
      <c r="I27" s="554"/>
      <c r="J27" s="555"/>
      <c r="K27" s="556"/>
      <c r="L27" s="557"/>
      <c r="M27" s="557"/>
      <c r="N27" s="557"/>
      <c r="O27" s="558"/>
      <c r="P27" s="558"/>
      <c r="Q27" s="558"/>
      <c r="R27" s="538" t="str">
        <f t="shared" si="1"/>
        <v/>
      </c>
      <c r="S27" s="538"/>
      <c r="T27" s="538"/>
      <c r="U27" s="559"/>
      <c r="V27" s="560"/>
      <c r="W27" s="541"/>
      <c r="X27" s="538" t="str">
        <f t="shared" si="2"/>
        <v/>
      </c>
      <c r="Y27" s="538"/>
      <c r="Z27" s="539"/>
      <c r="AA27" s="540"/>
      <c r="AB27" s="541"/>
      <c r="AC27" s="538" t="str">
        <f t="shared" si="3"/>
        <v/>
      </c>
      <c r="AD27" s="538"/>
      <c r="AE27" s="539"/>
      <c r="AF27" s="542" t="str">
        <f t="shared" si="5"/>
        <v/>
      </c>
      <c r="AG27" s="543"/>
      <c r="AH27" s="538" t="str">
        <f t="shared" si="4"/>
        <v/>
      </c>
      <c r="AI27" s="538"/>
      <c r="AJ27" s="544"/>
    </row>
    <row r="28" spans="2:36" ht="21.9" customHeight="1" thickBot="1" x14ac:dyDescent="0.35">
      <c r="B28" s="545" t="s">
        <v>212</v>
      </c>
      <c r="C28" s="546"/>
      <c r="D28" s="546"/>
      <c r="E28" s="546"/>
      <c r="F28" s="546"/>
      <c r="G28" s="546"/>
      <c r="H28" s="546"/>
      <c r="I28" s="546"/>
      <c r="J28" s="546"/>
      <c r="K28" s="546"/>
      <c r="L28" s="546"/>
      <c r="M28" s="546"/>
      <c r="N28" s="546"/>
      <c r="O28" s="546"/>
      <c r="P28" s="546"/>
      <c r="Q28" s="547"/>
      <c r="R28" s="548">
        <f>IF((SUM(R8:U27))="","",(SUM(R8:U27)))</f>
        <v>0</v>
      </c>
      <c r="S28" s="549"/>
      <c r="T28" s="549"/>
      <c r="U28" s="549"/>
      <c r="V28" s="550" t="e">
        <f>X28/$R$28</f>
        <v>#DIV/0!</v>
      </c>
      <c r="W28" s="551"/>
      <c r="X28" s="533">
        <f>SUM(X8:Z27)</f>
        <v>0</v>
      </c>
      <c r="Y28" s="533"/>
      <c r="Z28" s="533"/>
      <c r="AA28" s="552" t="e">
        <f>AC28/$R$28</f>
        <v>#DIV/0!</v>
      </c>
      <c r="AB28" s="551"/>
      <c r="AC28" s="533">
        <f>SUM(AC8:AE27)</f>
        <v>0</v>
      </c>
      <c r="AD28" s="533"/>
      <c r="AE28" s="533"/>
      <c r="AF28" s="534" t="e">
        <f>AH28/$R$28</f>
        <v>#DIV/0!</v>
      </c>
      <c r="AG28" s="535"/>
      <c r="AH28" s="536">
        <f>SUM(AH8:AJ27)</f>
        <v>0</v>
      </c>
      <c r="AI28" s="536"/>
      <c r="AJ28" s="537"/>
    </row>
  </sheetData>
  <sheetProtection algorithmName="SHA-512" hashValue="oaFlEv50xkOQsn3KG9YF58r5MZZNTe3ySS6W078g9aFOJ5bP6HtQB2FvhJCgLl2ociK3Tfscj7PHKODRFOsT5Q==" saltValue="3ZpSGUsmLSk6SjZDM3PGzw==" spinCount="100000" sheet="1" formatCells="0" formatColumns="0" formatRows="0" insertColumns="0" insertRows="0" deleteColumns="0" deleteRows="0" sort="0" autoFilter="0"/>
  <mergeCells count="247">
    <mergeCell ref="AC2:AF2"/>
    <mergeCell ref="AG2:AJ2"/>
    <mergeCell ref="B3:N4"/>
    <mergeCell ref="P5:R5"/>
    <mergeCell ref="S5:V5"/>
    <mergeCell ref="Z5:AJ5"/>
    <mergeCell ref="C6:J6"/>
    <mergeCell ref="K6:U6"/>
    <mergeCell ref="V6:Z6"/>
    <mergeCell ref="AA6:AE6"/>
    <mergeCell ref="AF6:AJ6"/>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4:J14"/>
    <mergeCell ref="K14:L14"/>
    <mergeCell ref="M14:N14"/>
    <mergeCell ref="O14:Q14"/>
    <mergeCell ref="R14:U14"/>
    <mergeCell ref="C13:J13"/>
    <mergeCell ref="K13:L13"/>
    <mergeCell ref="M13:N13"/>
    <mergeCell ref="O13:Q13"/>
    <mergeCell ref="R13:U13"/>
    <mergeCell ref="V14:W14"/>
    <mergeCell ref="X14:Z14"/>
    <mergeCell ref="AA14:AB14"/>
    <mergeCell ref="AC14:AE14"/>
    <mergeCell ref="AF14:AG14"/>
    <mergeCell ref="AH14:AJ14"/>
    <mergeCell ref="X13:Z13"/>
    <mergeCell ref="AA13:AB13"/>
    <mergeCell ref="AC13:AE13"/>
    <mergeCell ref="AF13:AG13"/>
    <mergeCell ref="AH13:AJ13"/>
    <mergeCell ref="V13:W13"/>
    <mergeCell ref="C16:J16"/>
    <mergeCell ref="K16:L16"/>
    <mergeCell ref="M16:N16"/>
    <mergeCell ref="O16:Q16"/>
    <mergeCell ref="R16:U16"/>
    <mergeCell ref="C15:J15"/>
    <mergeCell ref="K15:L15"/>
    <mergeCell ref="M15:N15"/>
    <mergeCell ref="O15:Q15"/>
    <mergeCell ref="R15:U15"/>
    <mergeCell ref="V16:W16"/>
    <mergeCell ref="X16:Z16"/>
    <mergeCell ref="AA16:AB16"/>
    <mergeCell ref="AC16:AE16"/>
    <mergeCell ref="AF16:AG16"/>
    <mergeCell ref="AH16:AJ16"/>
    <mergeCell ref="X15:Z15"/>
    <mergeCell ref="AA15:AB15"/>
    <mergeCell ref="AC15:AE15"/>
    <mergeCell ref="AF15:AG15"/>
    <mergeCell ref="AH15:AJ15"/>
    <mergeCell ref="V15:W15"/>
    <mergeCell ref="C18:J18"/>
    <mergeCell ref="K18:L18"/>
    <mergeCell ref="M18:N18"/>
    <mergeCell ref="O18:Q18"/>
    <mergeCell ref="R18:U18"/>
    <mergeCell ref="C17:J17"/>
    <mergeCell ref="K17:L17"/>
    <mergeCell ref="M17:N17"/>
    <mergeCell ref="O17:Q17"/>
    <mergeCell ref="R17:U17"/>
    <mergeCell ref="V18:W18"/>
    <mergeCell ref="X18:Z18"/>
    <mergeCell ref="AA18:AB18"/>
    <mergeCell ref="AC18:AE18"/>
    <mergeCell ref="AF18:AG18"/>
    <mergeCell ref="AH18:AJ18"/>
    <mergeCell ref="X17:Z17"/>
    <mergeCell ref="AA17:AB17"/>
    <mergeCell ref="AC17:AE17"/>
    <mergeCell ref="AF17:AG17"/>
    <mergeCell ref="AH17:AJ17"/>
    <mergeCell ref="V17:W17"/>
    <mergeCell ref="C20:J20"/>
    <mergeCell ref="K20:L20"/>
    <mergeCell ref="M20:N20"/>
    <mergeCell ref="O20:Q20"/>
    <mergeCell ref="R20:U20"/>
    <mergeCell ref="C19:J19"/>
    <mergeCell ref="K19:L19"/>
    <mergeCell ref="M19:N19"/>
    <mergeCell ref="O19:Q19"/>
    <mergeCell ref="R19:U19"/>
    <mergeCell ref="V20:W20"/>
    <mergeCell ref="X20:Z20"/>
    <mergeCell ref="AA20:AB20"/>
    <mergeCell ref="AC20:AE20"/>
    <mergeCell ref="AF20:AG20"/>
    <mergeCell ref="AH20:AJ20"/>
    <mergeCell ref="X19:Z19"/>
    <mergeCell ref="AA19:AB19"/>
    <mergeCell ref="AC19:AE19"/>
    <mergeCell ref="AF19:AG19"/>
    <mergeCell ref="AH19:AJ19"/>
    <mergeCell ref="V19:W19"/>
    <mergeCell ref="C22:J22"/>
    <mergeCell ref="K22:L22"/>
    <mergeCell ref="M22:N22"/>
    <mergeCell ref="O22:Q22"/>
    <mergeCell ref="R22:U22"/>
    <mergeCell ref="C21:J21"/>
    <mergeCell ref="K21:L21"/>
    <mergeCell ref="M21:N21"/>
    <mergeCell ref="O21:Q21"/>
    <mergeCell ref="R21:U21"/>
    <mergeCell ref="V22:W22"/>
    <mergeCell ref="X22:Z22"/>
    <mergeCell ref="AA22:AB22"/>
    <mergeCell ref="AC22:AE22"/>
    <mergeCell ref="AF22:AG22"/>
    <mergeCell ref="AH22:AJ22"/>
    <mergeCell ref="X21:Z21"/>
    <mergeCell ref="AA21:AB21"/>
    <mergeCell ref="AC21:AE21"/>
    <mergeCell ref="AF21:AG21"/>
    <mergeCell ref="AH21:AJ21"/>
    <mergeCell ref="V21:W21"/>
    <mergeCell ref="C24:J24"/>
    <mergeCell ref="K24:L24"/>
    <mergeCell ref="M24:N24"/>
    <mergeCell ref="O24:Q24"/>
    <mergeCell ref="R24:U24"/>
    <mergeCell ref="C23:J23"/>
    <mergeCell ref="K23:L23"/>
    <mergeCell ref="M23:N23"/>
    <mergeCell ref="O23:Q23"/>
    <mergeCell ref="R23:U23"/>
    <mergeCell ref="V24:W24"/>
    <mergeCell ref="X24:Z24"/>
    <mergeCell ref="AA24:AB24"/>
    <mergeCell ref="AC24:AE24"/>
    <mergeCell ref="AF24:AG24"/>
    <mergeCell ref="AH24:AJ24"/>
    <mergeCell ref="X23:Z23"/>
    <mergeCell ref="AA23:AB23"/>
    <mergeCell ref="AC23:AE23"/>
    <mergeCell ref="AF23:AG23"/>
    <mergeCell ref="AH23:AJ23"/>
    <mergeCell ref="V23:W23"/>
    <mergeCell ref="C26:J26"/>
    <mergeCell ref="K26:L26"/>
    <mergeCell ref="M26:N26"/>
    <mergeCell ref="O26:Q26"/>
    <mergeCell ref="R26:U26"/>
    <mergeCell ref="C25:J25"/>
    <mergeCell ref="K25:L25"/>
    <mergeCell ref="M25:N25"/>
    <mergeCell ref="O25:Q25"/>
    <mergeCell ref="R25:U25"/>
    <mergeCell ref="V26:W26"/>
    <mergeCell ref="X26:Z26"/>
    <mergeCell ref="AA26:AB26"/>
    <mergeCell ref="AC26:AE26"/>
    <mergeCell ref="AF26:AG26"/>
    <mergeCell ref="AH26:AJ26"/>
    <mergeCell ref="X25:Z25"/>
    <mergeCell ref="AA25:AB25"/>
    <mergeCell ref="AC25:AE25"/>
    <mergeCell ref="AF25:AG25"/>
    <mergeCell ref="AH25:AJ25"/>
    <mergeCell ref="V25:W25"/>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s>
  <phoneticPr fontId="1"/>
  <printOptions horizontalCentered="1"/>
  <pageMargins left="0.51181102362204722" right="0.51181102362204722" top="0.55118110236220474" bottom="0.55118110236220474" header="0.31496062992125984" footer="0.31496062992125984"/>
  <pageSetup paperSize="9" scale="80" orientation="landscape" blackAndWhite="1" r:id="rId1"/>
  <headerFooter>
    <oddHeader>&amp;R自動入力用</oddHead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ADEDB-1006-425B-B678-A53ACA9E6CD8}">
  <sheetPr codeName="Sheet9">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C24" sqref="C24:J24"/>
      <selection pane="bottomLeft" activeCell="W2" sqref="W2:Z2"/>
    </sheetView>
  </sheetViews>
  <sheetFormatPr defaultColWidth="4" defaultRowHeight="20.100000000000001" customHeight="1" x14ac:dyDescent="0.3"/>
  <cols>
    <col min="1" max="6" width="4" style="98"/>
    <col min="7" max="7" width="8.6328125" style="98" bestFit="1" customWidth="1"/>
    <col min="8" max="22" width="4" style="98"/>
    <col min="23" max="23" width="5.1796875" style="230" customWidth="1"/>
    <col min="24" max="24" width="4.08984375" style="98" customWidth="1"/>
    <col min="25" max="16384" width="4" style="98"/>
  </cols>
  <sheetData>
    <row r="1" spans="1:29" ht="37.799999999999997" customHeight="1" x14ac:dyDescent="0.3">
      <c r="AB1" s="151"/>
      <c r="AC1" s="151">
        <f>COUNTA(G14,G16,G19,G22,L22)</f>
        <v>0</v>
      </c>
    </row>
    <row r="2" spans="1:29" ht="18.899999999999999" customHeight="1" x14ac:dyDescent="0.3">
      <c r="S2" s="515" t="s">
        <v>28</v>
      </c>
      <c r="T2" s="515"/>
      <c r="U2" s="515"/>
      <c r="V2" s="515"/>
      <c r="W2" s="516"/>
      <c r="X2" s="516"/>
      <c r="Y2" s="516"/>
      <c r="Z2" s="516"/>
    </row>
    <row r="3" spans="1:29" ht="18.899999999999999" customHeight="1" x14ac:dyDescent="0.3">
      <c r="B3" s="517" t="s">
        <v>223</v>
      </c>
      <c r="C3" s="517"/>
      <c r="D3" s="517"/>
      <c r="E3" s="517"/>
      <c r="F3" s="517"/>
      <c r="G3" s="517"/>
      <c r="H3" s="517"/>
      <c r="I3" s="517"/>
      <c r="J3" s="517"/>
      <c r="K3" s="517"/>
      <c r="L3" s="517"/>
      <c r="M3" s="517"/>
      <c r="N3" s="517"/>
      <c r="O3" s="517"/>
      <c r="P3" s="517"/>
      <c r="Q3" s="517"/>
      <c r="R3" s="517"/>
      <c r="S3" s="517"/>
      <c r="T3" s="517"/>
      <c r="U3" s="517"/>
      <c r="V3" s="517"/>
      <c r="W3" s="517"/>
      <c r="X3" s="517"/>
      <c r="Y3" s="517"/>
      <c r="Z3" s="517"/>
      <c r="AA3" s="101"/>
    </row>
    <row r="4" spans="1:29" ht="18.899999999999999" customHeight="1" x14ac:dyDescent="0.3">
      <c r="A4" s="101"/>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101"/>
    </row>
    <row r="5" spans="1:29" ht="18.899999999999999" customHeight="1" x14ac:dyDescent="0.3"/>
    <row r="6" spans="1:29" ht="18.899999999999999" customHeight="1" x14ac:dyDescent="0.3">
      <c r="B6" s="357" t="s">
        <v>29</v>
      </c>
      <c r="C6" s="357"/>
      <c r="D6" s="357"/>
      <c r="E6" s="357"/>
      <c r="F6" s="357"/>
      <c r="G6" s="102"/>
      <c r="O6" s="359" t="s">
        <v>3</v>
      </c>
      <c r="P6" s="360"/>
      <c r="Q6" s="360"/>
      <c r="R6" s="103" t="s">
        <v>34</v>
      </c>
      <c r="S6" s="363" t="str">
        <f t="array" ref="S6">IF('基本情報(必須)'!$D$4:$E$4="","",'基本情報(必須)'!$D$4:$E$4)</f>
        <v>111-1111</v>
      </c>
      <c r="T6" s="363"/>
      <c r="U6" s="363"/>
      <c r="V6" s="80"/>
      <c r="W6" s="231"/>
      <c r="X6" s="80"/>
      <c r="Y6" s="80"/>
      <c r="Z6" s="104"/>
    </row>
    <row r="7" spans="1:29" ht="18.899999999999999" customHeight="1" x14ac:dyDescent="0.2">
      <c r="B7" s="358"/>
      <c r="C7" s="358"/>
      <c r="D7" s="358"/>
      <c r="E7" s="358"/>
      <c r="F7" s="358"/>
      <c r="G7" s="364" t="s">
        <v>30</v>
      </c>
      <c r="H7" s="364"/>
      <c r="O7" s="361"/>
      <c r="P7" s="362"/>
      <c r="Q7" s="362"/>
      <c r="R7" s="365" t="str">
        <f t="array" ref="R7">IF('基本情報(必須)'!$D$5:$E$5="","",'基本情報(必須)'!$D$5:$E$5)</f>
        <v>三重県鈴鹿市●●町●丁目●-●</v>
      </c>
      <c r="S7" s="365"/>
      <c r="T7" s="365"/>
      <c r="U7" s="365"/>
      <c r="V7" s="365"/>
      <c r="W7" s="365"/>
      <c r="X7" s="365"/>
      <c r="Y7" s="365"/>
      <c r="Z7" s="366"/>
    </row>
    <row r="8" spans="1:29" ht="18.899999999999999" customHeight="1" x14ac:dyDescent="0.3">
      <c r="O8" s="361"/>
      <c r="P8" s="362"/>
      <c r="Q8" s="362"/>
      <c r="R8" s="365" t="str">
        <f t="array" ref="R8">IF('基本情報(必須)'!$D$6:$E$6="","",'基本情報(必須)'!$D$6:$E$6)</f>
        <v>鈴鹿ビル1階</v>
      </c>
      <c r="S8" s="365"/>
      <c r="T8" s="365"/>
      <c r="U8" s="365"/>
      <c r="V8" s="365"/>
      <c r="W8" s="365"/>
      <c r="X8" s="365"/>
      <c r="Y8" s="365"/>
      <c r="Z8" s="366"/>
    </row>
    <row r="9" spans="1:29" ht="18.899999999999999" customHeight="1" x14ac:dyDescent="0.3">
      <c r="O9" s="361" t="s">
        <v>31</v>
      </c>
      <c r="P9" s="362"/>
      <c r="Q9" s="362"/>
      <c r="R9" s="365" t="str">
        <f t="array" ref="R9">IF('基本情報(必須)'!$D$3:$E$3="","",'基本情報(必須)'!$D$3:$E$3)</f>
        <v>株式会社●●</v>
      </c>
      <c r="S9" s="365"/>
      <c r="T9" s="365"/>
      <c r="U9" s="365"/>
      <c r="V9" s="365"/>
      <c r="W9" s="365"/>
      <c r="X9" s="365"/>
      <c r="Y9" s="365"/>
      <c r="Z9" s="366"/>
    </row>
    <row r="10" spans="1:29" ht="18.899999999999999" customHeight="1" x14ac:dyDescent="0.3">
      <c r="O10" s="361" t="s">
        <v>296</v>
      </c>
      <c r="P10" s="362"/>
      <c r="Q10" s="362"/>
      <c r="R10" s="365" t="str">
        <f t="array" ref="R10">IF('基本情報(必須)'!$D$7:$E$7="","",'基本情報(必須)'!$D$7:$E$7)</f>
        <v>代表取締役　鈴鹿　一郎</v>
      </c>
      <c r="S10" s="365"/>
      <c r="T10" s="365"/>
      <c r="U10" s="365"/>
      <c r="V10" s="365"/>
      <c r="W10" s="365"/>
      <c r="X10" s="365"/>
      <c r="Y10" s="365"/>
      <c r="Z10" s="107" t="s">
        <v>33</v>
      </c>
    </row>
    <row r="11" spans="1:29" ht="18.899999999999999" customHeight="1" x14ac:dyDescent="0.3">
      <c r="O11" s="361" t="s">
        <v>297</v>
      </c>
      <c r="P11" s="362"/>
      <c r="Q11" s="362"/>
      <c r="R11" s="380" t="str">
        <f t="array" ref="R11">IF('基本情報(必須)'!$D$8:$E$8="","",'基本情報(必須)'!$D$8:$E$8)</f>
        <v>T0000000000000</v>
      </c>
      <c r="S11" s="380"/>
      <c r="T11" s="380"/>
      <c r="U11" s="380"/>
      <c r="V11" s="380"/>
      <c r="W11" s="380"/>
      <c r="X11" s="380"/>
      <c r="Y11" s="380"/>
      <c r="Z11" s="229"/>
    </row>
    <row r="12" spans="1:29" ht="18.899999999999999" customHeight="1" x14ac:dyDescent="0.3">
      <c r="O12" s="322" t="s">
        <v>59</v>
      </c>
      <c r="P12" s="323"/>
      <c r="Q12" s="324"/>
      <c r="R12" s="325" t="str">
        <f t="array" ref="R12">IF('基本情報(必須)'!$D$11:$E$11="","",'基本情報(必須)'!$D$11:$E$11)</f>
        <v>■■銀行</v>
      </c>
      <c r="S12" s="326"/>
      <c r="T12" s="326"/>
      <c r="U12" s="327"/>
      <c r="V12" s="375" t="s">
        <v>295</v>
      </c>
      <c r="W12" s="376"/>
      <c r="X12" s="325" t="str">
        <f t="array" ref="X12">IF('基本情報(必須)'!$D$12:$E$12="","",'基本情報(必須)'!$D$12:$E$12)</f>
        <v>■■■支店</v>
      </c>
      <c r="Y12" s="326"/>
      <c r="Z12" s="327"/>
    </row>
    <row r="13" spans="1:29" ht="18.899999999999999" customHeight="1" x14ac:dyDescent="0.3">
      <c r="B13" s="461" t="s">
        <v>262</v>
      </c>
      <c r="C13" s="462"/>
      <c r="D13" s="462"/>
      <c r="E13" s="462"/>
      <c r="F13" s="463"/>
      <c r="G13" s="118" t="str">
        <f>IF($H$13="","",INDEX(リスト!$C$3:$D$55,MATCH($H$13,リスト!$C$3:$C$55,0),2))</f>
        <v/>
      </c>
      <c r="H13" s="520" t="str">
        <f>IFERROR(INDEX('基本情報(必須)'!$C$24:$L$38,MATCH(設定シート!$C$5,'基本情報(必須)'!$H$24:$H$38,0),2)&amp;"","")</f>
        <v/>
      </c>
      <c r="I13" s="520"/>
      <c r="J13" s="520"/>
      <c r="K13" s="521"/>
      <c r="O13" s="322" t="s">
        <v>293</v>
      </c>
      <c r="P13" s="323"/>
      <c r="Q13" s="324"/>
      <c r="R13" s="522" t="str">
        <f t="array" ref="R13">IF('基本情報(必須)'!D13:E13="","",'基本情報(必須)'!$D$13:$E$13)</f>
        <v>普通</v>
      </c>
      <c r="S13" s="523"/>
      <c r="T13" s="523"/>
      <c r="U13" s="524"/>
      <c r="V13" s="375" t="s">
        <v>294</v>
      </c>
      <c r="W13" s="376"/>
      <c r="X13" s="522">
        <f t="array" ref="X13">IF('基本情報(必須)'!D14:E14="","",'基本情報(必須)'!D14:E14)</f>
        <v>1234567</v>
      </c>
      <c r="Y13" s="523"/>
      <c r="Z13" s="523"/>
    </row>
    <row r="14" spans="1:29" ht="20.100000000000001" customHeight="1" x14ac:dyDescent="0.3">
      <c r="B14" s="461" t="s">
        <v>36</v>
      </c>
      <c r="C14" s="462"/>
      <c r="D14" s="462"/>
      <c r="E14" s="462"/>
      <c r="F14" s="463"/>
      <c r="G14" s="490"/>
      <c r="H14" s="490"/>
      <c r="I14" s="490"/>
      <c r="J14" s="490"/>
      <c r="K14" s="491"/>
      <c r="O14" s="322" t="s">
        <v>60</v>
      </c>
      <c r="P14" s="323"/>
      <c r="Q14" s="324"/>
      <c r="R14" s="325" t="str">
        <f t="array" ref="R14">IF('基本情報(必須)'!$D$15:$E$15="","",'基本情報(必須)'!$D$15:$E$15)</f>
        <v>株式会社●●</v>
      </c>
      <c r="S14" s="326"/>
      <c r="T14" s="326"/>
      <c r="U14" s="326"/>
      <c r="V14" s="326"/>
      <c r="W14" s="326"/>
      <c r="X14" s="326"/>
      <c r="Y14" s="326"/>
      <c r="Z14" s="327"/>
    </row>
    <row r="15" spans="1:29" ht="20.100000000000001" customHeight="1" x14ac:dyDescent="0.3">
      <c r="B15" s="461" t="s">
        <v>58</v>
      </c>
      <c r="C15" s="462"/>
      <c r="D15" s="462"/>
      <c r="E15" s="462"/>
      <c r="F15" s="463"/>
      <c r="G15" s="518" t="str">
        <f>IFERROR(INDEX('基本情報(必須)'!$C$24:$L$38,MATCH(設定シート!$C$5,'基本情報(必須)'!$H$24:$H$38,0),3)&amp;"","")</f>
        <v/>
      </c>
      <c r="H15" s="518"/>
      <c r="I15" s="518"/>
      <c r="J15" s="518"/>
      <c r="K15" s="519"/>
      <c r="O15" s="322" t="s">
        <v>89</v>
      </c>
      <c r="P15" s="323"/>
      <c r="Q15" s="324"/>
      <c r="R15" s="325" t="str">
        <f t="array" ref="R15">IF('基本情報(必須)'!$D$16:$E$16="","",'基本情報(必須)'!$D$16:$E$16)</f>
        <v>ｶ)●●</v>
      </c>
      <c r="S15" s="326"/>
      <c r="T15" s="326"/>
      <c r="U15" s="326"/>
      <c r="V15" s="326"/>
      <c r="W15" s="326"/>
      <c r="X15" s="326"/>
      <c r="Y15" s="326"/>
      <c r="Z15" s="327"/>
    </row>
    <row r="16" spans="1:29" ht="20.100000000000001" customHeight="1" x14ac:dyDescent="0.3">
      <c r="B16" s="461" t="s">
        <v>41</v>
      </c>
      <c r="C16" s="462"/>
      <c r="D16" s="462"/>
      <c r="E16" s="462"/>
      <c r="F16" s="463"/>
      <c r="G16" s="490"/>
      <c r="H16" s="490"/>
      <c r="I16" s="490"/>
      <c r="J16" s="490"/>
      <c r="K16" s="491"/>
    </row>
    <row r="17" spans="2:27" ht="21" customHeight="1" x14ac:dyDescent="0.3">
      <c r="B17" s="482" t="s">
        <v>35</v>
      </c>
      <c r="C17" s="483"/>
      <c r="D17" s="483"/>
      <c r="E17" s="483"/>
      <c r="F17" s="484"/>
      <c r="G17" s="590" t="str">
        <f>IFERROR(INDEX('基本情報(必須)'!$C$24:$L$38,MATCH(設定シート!$C$5,'基本情報(必須)'!$H$24:$H$38,0),4)&amp;"","")</f>
        <v/>
      </c>
      <c r="H17" s="590"/>
      <c r="I17" s="590"/>
      <c r="J17" s="590"/>
      <c r="K17" s="590"/>
      <c r="L17" s="590"/>
      <c r="M17" s="590"/>
      <c r="N17" s="590"/>
      <c r="O17" s="590"/>
      <c r="P17" s="590"/>
      <c r="Q17" s="590"/>
      <c r="R17" s="590"/>
      <c r="S17" s="590"/>
      <c r="T17" s="590"/>
      <c r="U17" s="590"/>
      <c r="V17" s="590"/>
      <c r="W17" s="590"/>
      <c r="X17" s="590"/>
      <c r="Y17" s="590"/>
      <c r="Z17" s="591"/>
    </row>
    <row r="18" spans="2:27" ht="21" customHeight="1" x14ac:dyDescent="0.3">
      <c r="B18" s="485"/>
      <c r="C18" s="486"/>
      <c r="D18" s="486"/>
      <c r="E18" s="486"/>
      <c r="F18" s="487"/>
      <c r="G18" s="592" t="str">
        <f>IFERROR(INDEX('基本情報(必須)'!$C$24:$L$38,MATCH(設定シート!$C$5,'基本情報(必須)'!$H$24:$H$38,0),5)&amp;"","")</f>
        <v/>
      </c>
      <c r="H18" s="592"/>
      <c r="I18" s="592"/>
      <c r="J18" s="592"/>
      <c r="K18" s="592"/>
      <c r="L18" s="592"/>
      <c r="M18" s="592"/>
      <c r="N18" s="592"/>
      <c r="O18" s="592"/>
      <c r="P18" s="592"/>
      <c r="Q18" s="592"/>
      <c r="R18" s="592"/>
      <c r="S18" s="592"/>
      <c r="T18" s="592"/>
      <c r="U18" s="592"/>
      <c r="V18" s="592"/>
      <c r="W18" s="592"/>
      <c r="X18" s="592"/>
      <c r="Y18" s="592"/>
      <c r="Z18" s="593"/>
    </row>
    <row r="19" spans="2:27" ht="30" customHeight="1" x14ac:dyDescent="0.3">
      <c r="B19" s="468" t="s">
        <v>62</v>
      </c>
      <c r="C19" s="469"/>
      <c r="D19" s="469"/>
      <c r="E19" s="469"/>
      <c r="F19" s="470"/>
      <c r="G19" s="472"/>
      <c r="H19" s="473"/>
      <c r="I19" s="473"/>
      <c r="J19" s="473"/>
      <c r="K19" s="474"/>
      <c r="L19" s="583"/>
      <c r="M19" s="584"/>
      <c r="N19" s="584"/>
      <c r="O19" s="584"/>
      <c r="P19" s="584"/>
      <c r="Q19" s="584"/>
      <c r="R19" s="584"/>
      <c r="S19" s="584"/>
      <c r="T19" s="584"/>
      <c r="U19" s="584"/>
      <c r="V19" s="584"/>
      <c r="W19" s="584"/>
      <c r="X19" s="584"/>
      <c r="Y19" s="584"/>
      <c r="Z19" s="585"/>
    </row>
    <row r="20" spans="2:27" ht="30" customHeight="1" thickBot="1" x14ac:dyDescent="0.35">
      <c r="B20" s="478" t="s">
        <v>88</v>
      </c>
      <c r="C20" s="479"/>
      <c r="D20" s="479"/>
      <c r="E20" s="480">
        <v>0.1</v>
      </c>
      <c r="F20" s="481"/>
      <c r="G20" s="475">
        <f>$G$19*$E$20</f>
        <v>0</v>
      </c>
      <c r="H20" s="476"/>
      <c r="I20" s="476"/>
      <c r="J20" s="476"/>
      <c r="K20" s="477"/>
      <c r="L20" s="586"/>
      <c r="M20" s="587"/>
      <c r="N20" s="587"/>
      <c r="O20" s="587"/>
      <c r="P20" s="587"/>
      <c r="Q20" s="588"/>
      <c r="R20" s="588"/>
      <c r="S20" s="588"/>
      <c r="T20" s="588"/>
      <c r="U20" s="588"/>
      <c r="V20" s="587"/>
      <c r="W20" s="587"/>
      <c r="X20" s="587"/>
      <c r="Y20" s="587"/>
      <c r="Z20" s="589"/>
    </row>
    <row r="21" spans="2:27" ht="30" customHeight="1" thickTop="1" x14ac:dyDescent="0.3">
      <c r="B21" s="471"/>
      <c r="C21" s="471"/>
      <c r="D21" s="471"/>
      <c r="E21" s="471"/>
      <c r="F21" s="471"/>
      <c r="G21" s="466" t="s">
        <v>37</v>
      </c>
      <c r="H21" s="467"/>
      <c r="I21" s="467"/>
      <c r="J21" s="467"/>
      <c r="K21" s="467"/>
      <c r="L21" s="466" t="s">
        <v>38</v>
      </c>
      <c r="M21" s="467"/>
      <c r="N21" s="467"/>
      <c r="O21" s="467"/>
      <c r="P21" s="322"/>
      <c r="Q21" s="525" t="s">
        <v>39</v>
      </c>
      <c r="R21" s="526"/>
      <c r="S21" s="526"/>
      <c r="T21" s="526"/>
      <c r="U21" s="527"/>
      <c r="V21" s="528" t="s">
        <v>40</v>
      </c>
      <c r="W21" s="467"/>
      <c r="X21" s="467"/>
      <c r="Y21" s="467"/>
      <c r="Z21" s="467"/>
    </row>
    <row r="22" spans="2:27" ht="30" customHeight="1" x14ac:dyDescent="0.3">
      <c r="B22" s="464" t="s">
        <v>61</v>
      </c>
      <c r="C22" s="464"/>
      <c r="D22" s="464"/>
      <c r="E22" s="464"/>
      <c r="F22" s="464"/>
      <c r="G22" s="511"/>
      <c r="H22" s="511"/>
      <c r="I22" s="511"/>
      <c r="J22" s="511"/>
      <c r="K22" s="511"/>
      <c r="L22" s="511"/>
      <c r="M22" s="511"/>
      <c r="N22" s="511"/>
      <c r="O22" s="511"/>
      <c r="P22" s="512"/>
      <c r="Q22" s="513">
        <f>G22-L22</f>
        <v>0</v>
      </c>
      <c r="R22" s="505"/>
      <c r="S22" s="505"/>
      <c r="T22" s="505"/>
      <c r="U22" s="514"/>
      <c r="V22" s="504">
        <f>$G$19-G22</f>
        <v>0</v>
      </c>
      <c r="W22" s="505"/>
      <c r="X22" s="505"/>
      <c r="Y22" s="505"/>
      <c r="Z22" s="505"/>
      <c r="AA22" s="117"/>
    </row>
    <row r="23" spans="2:27" ht="30" customHeight="1" x14ac:dyDescent="0.3">
      <c r="B23" s="465" t="s">
        <v>44</v>
      </c>
      <c r="C23" s="465"/>
      <c r="D23" s="465"/>
      <c r="E23" s="465"/>
      <c r="F23" s="465"/>
      <c r="G23" s="506">
        <f>G22*0.1</f>
        <v>0</v>
      </c>
      <c r="H23" s="506"/>
      <c r="I23" s="506"/>
      <c r="J23" s="506"/>
      <c r="K23" s="506"/>
      <c r="L23" s="506">
        <f>L22*0.1</f>
        <v>0</v>
      </c>
      <c r="M23" s="506"/>
      <c r="N23" s="506"/>
      <c r="O23" s="506"/>
      <c r="P23" s="507"/>
      <c r="Q23" s="508">
        <f>Q22*0.1</f>
        <v>0</v>
      </c>
      <c r="R23" s="506"/>
      <c r="S23" s="506"/>
      <c r="T23" s="506"/>
      <c r="U23" s="509"/>
      <c r="V23" s="510">
        <f>V22*0.1</f>
        <v>0</v>
      </c>
      <c r="W23" s="506"/>
      <c r="X23" s="506"/>
      <c r="Y23" s="506"/>
      <c r="Z23" s="506"/>
      <c r="AA23" s="117"/>
    </row>
    <row r="24" spans="2:27" ht="30" customHeight="1" x14ac:dyDescent="0.3">
      <c r="B24" s="494" t="s">
        <v>42</v>
      </c>
      <c r="C24" s="494"/>
      <c r="D24" s="494"/>
      <c r="E24" s="494"/>
      <c r="F24" s="494"/>
      <c r="G24" s="495">
        <f>IF(ISERROR(G22/$G$19),,(G22/$G$19))</f>
        <v>0</v>
      </c>
      <c r="H24" s="495"/>
      <c r="I24" s="495"/>
      <c r="J24" s="495"/>
      <c r="K24" s="495"/>
      <c r="L24" s="495">
        <f>IF(ISERROR(L22/$G$19),,(L22/$G$19))</f>
        <v>0</v>
      </c>
      <c r="M24" s="495"/>
      <c r="N24" s="495"/>
      <c r="O24" s="495"/>
      <c r="P24" s="496"/>
      <c r="Q24" s="497">
        <f>IF(ISERROR(Q22/$G$19),,(Q22/$G$19))</f>
        <v>0</v>
      </c>
      <c r="R24" s="495"/>
      <c r="S24" s="495"/>
      <c r="T24" s="495"/>
      <c r="U24" s="498"/>
      <c r="V24" s="499">
        <f>IF(ISERROR(V22/$G$19),,(V22/$G$19))</f>
        <v>0</v>
      </c>
      <c r="W24" s="495"/>
      <c r="X24" s="495"/>
      <c r="Y24" s="495"/>
      <c r="Z24" s="495"/>
    </row>
    <row r="25" spans="2:27" ht="30" customHeight="1" thickBot="1" x14ac:dyDescent="0.35">
      <c r="B25" s="467" t="s">
        <v>43</v>
      </c>
      <c r="C25" s="467"/>
      <c r="D25" s="467"/>
      <c r="E25" s="467"/>
      <c r="F25" s="467"/>
      <c r="G25" s="493">
        <f>SUM(G22:K23)</f>
        <v>0</v>
      </c>
      <c r="H25" s="493"/>
      <c r="I25" s="493"/>
      <c r="J25" s="493"/>
      <c r="K25" s="493"/>
      <c r="L25" s="493">
        <f>SUM(L22:P23)</f>
        <v>0</v>
      </c>
      <c r="M25" s="493"/>
      <c r="N25" s="493"/>
      <c r="O25" s="493"/>
      <c r="P25" s="500"/>
      <c r="Q25" s="501">
        <f>SUM(Q22:U23)</f>
        <v>0</v>
      </c>
      <c r="R25" s="502"/>
      <c r="S25" s="502"/>
      <c r="T25" s="502"/>
      <c r="U25" s="503"/>
      <c r="V25" s="492">
        <f>SUM(V22:Z23)</f>
        <v>0</v>
      </c>
      <c r="W25" s="493"/>
      <c r="X25" s="493"/>
      <c r="Y25" s="493"/>
      <c r="Z25" s="493"/>
    </row>
    <row r="26" spans="2:27" ht="20.100000000000001" customHeight="1" thickTop="1" x14ac:dyDescent="0.3"/>
  </sheetData>
  <sheetProtection algorithmName="SHA-512" hashValue="BvQ6/l9aXQy4XdwOm/+djHcZVDwr69K17i0l4EDDM2VhV+lBM4U5OGrB/Uq4ooEKKKgZVGyozwhzT1tWdX9HWw==" saltValue="7501DXR247fs0HgqsITMMQ==" spinCount="100000" sheet="1" selectLockedCells="1"/>
  <mergeCells count="70">
    <mergeCell ref="O9:Q9"/>
    <mergeCell ref="R9:Z9"/>
    <mergeCell ref="S2:V2"/>
    <mergeCell ref="W2:Z2"/>
    <mergeCell ref="B3:Z4"/>
    <mergeCell ref="B6:F7"/>
    <mergeCell ref="O6:Q8"/>
    <mergeCell ref="S6:U6"/>
    <mergeCell ref="G7:H7"/>
    <mergeCell ref="R7:Z7"/>
    <mergeCell ref="R8:Z8"/>
    <mergeCell ref="B16:F16"/>
    <mergeCell ref="G16:K16"/>
    <mergeCell ref="G17:Z17"/>
    <mergeCell ref="G15:K15"/>
    <mergeCell ref="B17:F18"/>
    <mergeCell ref="B15:F15"/>
    <mergeCell ref="G18:Z18"/>
    <mergeCell ref="B14:F14"/>
    <mergeCell ref="G14:K14"/>
    <mergeCell ref="O14:Q14"/>
    <mergeCell ref="R14:Z14"/>
    <mergeCell ref="B13:F13"/>
    <mergeCell ref="H13:K13"/>
    <mergeCell ref="O13:Q13"/>
    <mergeCell ref="V13:W13"/>
    <mergeCell ref="R13:U13"/>
    <mergeCell ref="X13:Z13"/>
    <mergeCell ref="B20:D20"/>
    <mergeCell ref="E20:F20"/>
    <mergeCell ref="G20:K20"/>
    <mergeCell ref="L20:Z20"/>
    <mergeCell ref="B19:F19"/>
    <mergeCell ref="G19:K19"/>
    <mergeCell ref="B25:F25"/>
    <mergeCell ref="G25:K25"/>
    <mergeCell ref="L21:P21"/>
    <mergeCell ref="Q21:U21"/>
    <mergeCell ref="V21:Z21"/>
    <mergeCell ref="B22:F22"/>
    <mergeCell ref="G22:K22"/>
    <mergeCell ref="L22:P22"/>
    <mergeCell ref="Q22:U22"/>
    <mergeCell ref="V22:Z22"/>
    <mergeCell ref="B21:F21"/>
    <mergeCell ref="G21:K21"/>
    <mergeCell ref="B24:F24"/>
    <mergeCell ref="G24:K24"/>
    <mergeCell ref="L24:P24"/>
    <mergeCell ref="Q24:U24"/>
    <mergeCell ref="B23:F23"/>
    <mergeCell ref="G23:K23"/>
    <mergeCell ref="L23:P23"/>
    <mergeCell ref="Q23:U23"/>
    <mergeCell ref="V23:Z23"/>
    <mergeCell ref="O10:Q10"/>
    <mergeCell ref="O11:Q11"/>
    <mergeCell ref="R10:Y10"/>
    <mergeCell ref="R11:Y11"/>
    <mergeCell ref="L25:P25"/>
    <mergeCell ref="Q25:U25"/>
    <mergeCell ref="V25:Z25"/>
    <mergeCell ref="L19:Z19"/>
    <mergeCell ref="O12:Q12"/>
    <mergeCell ref="R12:U12"/>
    <mergeCell ref="V12:W12"/>
    <mergeCell ref="X12:Z12"/>
    <mergeCell ref="O15:Q15"/>
    <mergeCell ref="R15:Z15"/>
    <mergeCell ref="V24:Z24"/>
  </mergeCells>
  <phoneticPr fontId="1"/>
  <conditionalFormatting sqref="G15">
    <cfRule type="expression" dxfId="79" priority="10">
      <formula>$G$15=""</formula>
    </cfRule>
  </conditionalFormatting>
  <conditionalFormatting sqref="G17">
    <cfRule type="expression" dxfId="78" priority="7">
      <formula>$G$17=""</formula>
    </cfRule>
  </conditionalFormatting>
  <conditionalFormatting sqref="G18">
    <cfRule type="expression" dxfId="77" priority="6">
      <formula>$G$18=""</formula>
    </cfRule>
  </conditionalFormatting>
  <conditionalFormatting sqref="G14:K14 G16:K16 G19:K19 G22:P22">
    <cfRule type="expression" dxfId="76" priority="2">
      <formula>$AC$1&gt;0</formula>
    </cfRule>
  </conditionalFormatting>
  <conditionalFormatting sqref="G14:K14">
    <cfRule type="expression" dxfId="75" priority="9">
      <formula>$G$14=""</formula>
    </cfRule>
  </conditionalFormatting>
  <conditionalFormatting sqref="G16:K16">
    <cfRule type="expression" dxfId="74" priority="8">
      <formula>$G$16=""</formula>
    </cfRule>
  </conditionalFormatting>
  <conditionalFormatting sqref="G19:K19">
    <cfRule type="expression" dxfId="73" priority="5">
      <formula>$G$19=""</formula>
    </cfRule>
  </conditionalFormatting>
  <conditionalFormatting sqref="G22:K22">
    <cfRule type="expression" dxfId="72" priority="4">
      <formula>$G$22=""</formula>
    </cfRule>
  </conditionalFormatting>
  <conditionalFormatting sqref="L22:P22">
    <cfRule type="expression" dxfId="71" priority="3">
      <formula>$L$22=""</formula>
    </cfRule>
  </conditionalFormatting>
  <conditionalFormatting sqref="W2">
    <cfRule type="expression" dxfId="70" priority="1">
      <formula>$W$2=""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33</vt:i4>
      </vt:variant>
    </vt:vector>
  </HeadingPairs>
  <TitlesOfParts>
    <vt:vector size="59" baseType="lpstr">
      <vt:lpstr>基本情報(必須)</vt:lpstr>
      <vt:lpstr>請求書総括表</vt:lpstr>
      <vt:lpstr>請求書総括表 (手入力用)</vt:lpstr>
      <vt:lpstr>設定シート</vt:lpstr>
      <vt:lpstr>リスト</vt:lpstr>
      <vt:lpstr>説明シート※こちらに基本情報への説明分をお願い致します。</vt:lpstr>
      <vt:lpstr>①請求書（指定様式_請負）1</vt:lpstr>
      <vt:lpstr>①物品請求　内訳書1</vt:lpstr>
      <vt:lpstr>①請求書（指定様式_請負）2</vt:lpstr>
      <vt:lpstr>①物品請求　内訳書2</vt:lpstr>
      <vt:lpstr>①請求書（指定様式_請負）3</vt:lpstr>
      <vt:lpstr>①物品請求　内訳書3</vt:lpstr>
      <vt:lpstr>①請求書（指定様式_請負）4</vt:lpstr>
      <vt:lpstr>①物品請求　内訳書4</vt:lpstr>
      <vt:lpstr>①請求書（指定様式_請負）5</vt:lpstr>
      <vt:lpstr>①物品請求　内訳書5</vt:lpstr>
      <vt:lpstr>①請求書（指定様式_請負）6</vt:lpstr>
      <vt:lpstr>①物品請求　内訳書6</vt:lpstr>
      <vt:lpstr>①出面明細書（指定様式_労務）</vt:lpstr>
      <vt:lpstr>②請求書（指定様式_労務）</vt:lpstr>
      <vt:lpstr>②出面明細書（指定様式_労務）</vt:lpstr>
      <vt:lpstr>②請求書（指定様式_労務）会費対象外</vt:lpstr>
      <vt:lpstr>②出面明細書（指定様式_労務）会費対象外</vt:lpstr>
      <vt:lpstr>③請求書（指定様式_一般諸工事・その他）</vt:lpstr>
      <vt:lpstr>③出面明細書（指定様式_一般諸工事・その他）</vt:lpstr>
      <vt:lpstr>③請求書（指定様式_一般諸工事・その他）会費対象外</vt:lpstr>
      <vt:lpstr>'①出面明細書（指定様式_労務）'!Print_Area</vt:lpstr>
      <vt:lpstr>'①請求書（指定様式_請負）1'!Print_Area</vt:lpstr>
      <vt:lpstr>'①請求書（指定様式_請負）2'!Print_Area</vt:lpstr>
      <vt:lpstr>'①請求書（指定様式_請負）3'!Print_Area</vt:lpstr>
      <vt:lpstr>'①請求書（指定様式_請負）4'!Print_Area</vt:lpstr>
      <vt:lpstr>'①請求書（指定様式_請負）5'!Print_Area</vt:lpstr>
      <vt:lpstr>'①請求書（指定様式_請負）6'!Print_Area</vt:lpstr>
      <vt:lpstr>'①物品請求　内訳書1'!Print_Area</vt:lpstr>
      <vt:lpstr>'①物品請求　内訳書2'!Print_Area</vt:lpstr>
      <vt:lpstr>'①物品請求　内訳書3'!Print_Area</vt:lpstr>
      <vt:lpstr>'①物品請求　内訳書4'!Print_Area</vt:lpstr>
      <vt:lpstr>'①物品請求　内訳書5'!Print_Area</vt:lpstr>
      <vt:lpstr>'①物品請求　内訳書6'!Print_Area</vt:lpstr>
      <vt:lpstr>'②出面明細書（指定様式_労務）'!Print_Area</vt:lpstr>
      <vt:lpstr>'②出面明細書（指定様式_労務）会費対象外'!Print_Area</vt:lpstr>
      <vt:lpstr>'②請求書（指定様式_労務）'!Print_Area</vt:lpstr>
      <vt:lpstr>'②請求書（指定様式_労務）会費対象外'!Print_Area</vt:lpstr>
      <vt:lpstr>'③出面明細書（指定様式_一般諸工事・その他）'!Print_Area</vt:lpstr>
      <vt:lpstr>'③請求書（指定様式_一般諸工事・その他）'!Print_Area</vt:lpstr>
      <vt:lpstr>'③請求書（指定様式_一般諸工事・その他）会費対象外'!Print_Area</vt:lpstr>
      <vt:lpstr>請求書総括表!Print_Area</vt:lpstr>
      <vt:lpstr>'請求書総括表 (手入力用)'!Print_Area</vt:lpstr>
      <vt:lpstr>'①出面明細書（指定様式_労務）'!Print_Titles</vt:lpstr>
      <vt:lpstr>'②出面明細書（指定様式_労務）'!Print_Titles</vt:lpstr>
      <vt:lpstr>'②出面明細書（指定様式_労務）会費対象外'!Print_Titles</vt:lpstr>
      <vt:lpstr>'③出面明細書（指定様式_一般諸工事・その他）'!Print_Titles</vt:lpstr>
      <vt:lpstr>SG</vt:lpstr>
      <vt:lpstr>SGD</vt:lpstr>
      <vt:lpstr>SGZ</vt:lpstr>
      <vt:lpstr>SRT</vt:lpstr>
      <vt:lpstr>請求月</vt:lpstr>
      <vt:lpstr>請求日</vt:lpstr>
      <vt:lpstr>注文書無し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株式会社鈴鹿 山下</dc:creator>
  <cp:lastModifiedBy>m-shimoda</cp:lastModifiedBy>
  <cp:lastPrinted>2025-10-06T08:00:42Z</cp:lastPrinted>
  <dcterms:created xsi:type="dcterms:W3CDTF">2024-12-26T02:31:50Z</dcterms:created>
  <dcterms:modified xsi:type="dcterms:W3CDTF">2025-10-07T05:06:38Z</dcterms:modified>
</cp:coreProperties>
</file>